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mela.rzodkiewicz\Desktop\Internal Reviews by me\Muni Permit Template\"/>
    </mc:Choice>
  </mc:AlternateContent>
  <bookViews>
    <workbookView xWindow="360" yWindow="528" windowWidth="15312" windowHeight="5796"/>
  </bookViews>
  <sheets>
    <sheet name="1) - 4) PTE Summary" sheetId="1" r:id="rId1"/>
    <sheet name="5) Particulate Matter" sheetId="2" r:id="rId2"/>
  </sheets>
  <definedNames>
    <definedName name="_xlnm.Print_Area" localSheetId="0">'1) - 4) PTE Summary'!$A$1:$E$98</definedName>
    <definedName name="Z_34CCD68E_339A_4CBA_91F9_F94AE7C70E9A_.wvu.PrintArea" localSheetId="0" hidden="1">'1) - 4) PTE Summary'!$A$1:$E$98</definedName>
    <definedName name="Z_4C7C45F3_F18D_45D5_9F79_84A8AA0A0B82_.wvu.PrintArea" localSheetId="0" hidden="1">'1) - 4) PTE Summary'!$A$1:$E$98</definedName>
  </definedNames>
  <calcPr calcId="162913"/>
  <customWorkbookViews>
    <customWorkbookView name="Myers, Deborah - Personal View" guid="{4C7C45F3-F18D-45D5-9F79-84A8AA0A0B82}" mergeInterval="0" personalView="1" maximized="1" windowWidth="1440" windowHeight="655" activeSheetId="1" showComments="commIndAndComment"/>
    <customWorkbookView name="Turco, Matt - Personal View" guid="{34CCD68E-339A-4CBA-91F9-F94AE7C70E9A}" mergeInterval="0" personalView="1" maximized="1" windowWidth="1440" windowHeight="675" activeSheetId="1" showComments="commIndAndComment"/>
  </customWorkbookViews>
</workbook>
</file>

<file path=xl/calcChain.xml><?xml version="1.0" encoding="utf-8"?>
<calcChain xmlns="http://schemas.openxmlformats.org/spreadsheetml/2006/main">
  <c r="C94" i="1" l="1"/>
  <c r="C93" i="1"/>
  <c r="C16" i="1" l="1"/>
  <c r="G12" i="2" l="1"/>
  <c r="D14" i="2"/>
  <c r="F12" i="2"/>
  <c r="C8" i="1" l="1"/>
  <c r="D8" i="1" s="1"/>
  <c r="C9" i="1"/>
  <c r="D15" i="2" l="1"/>
  <c r="D13" i="2"/>
  <c r="B12" i="1" l="1"/>
  <c r="C11" i="1" l="1"/>
  <c r="D11" i="1" s="1"/>
  <c r="C10" i="1"/>
  <c r="D10" i="1" l="1"/>
  <c r="C12" i="1"/>
  <c r="D9" i="1"/>
  <c r="G15" i="2"/>
  <c r="G14" i="2"/>
  <c r="F15" i="2"/>
  <c r="F14" i="2"/>
  <c r="D12" i="1" l="1"/>
  <c r="C65" i="1" s="1"/>
  <c r="G13" i="2"/>
  <c r="F13" i="2"/>
  <c r="C66" i="1" l="1"/>
  <c r="C33" i="1"/>
  <c r="C63" i="1"/>
  <c r="C37" i="1"/>
  <c r="C79" i="1"/>
  <c r="C56" i="1"/>
  <c r="C54" i="1"/>
  <c r="C70" i="1"/>
  <c r="C38" i="1"/>
  <c r="C67" i="1"/>
  <c r="C29" i="1"/>
  <c r="C60" i="1"/>
  <c r="C76" i="1"/>
  <c r="C32" i="1"/>
  <c r="C69" i="1"/>
  <c r="C58" i="1"/>
  <c r="C74" i="1"/>
  <c r="C55" i="1"/>
  <c r="C71" i="1"/>
  <c r="C34" i="1"/>
  <c r="C64" i="1"/>
  <c r="C80" i="1"/>
  <c r="C57" i="1"/>
  <c r="C73" i="1"/>
  <c r="C31" i="1"/>
  <c r="C62" i="1"/>
  <c r="C78" i="1"/>
  <c r="C59" i="1"/>
  <c r="C75" i="1"/>
  <c r="C36" i="1"/>
  <c r="C68" i="1"/>
  <c r="C30" i="1"/>
  <c r="C61" i="1"/>
  <c r="C77" i="1"/>
  <c r="C72" i="1"/>
  <c r="C35" i="1"/>
  <c r="D58" i="1"/>
  <c r="D57" i="1"/>
  <c r="D54" i="1"/>
  <c r="D80" i="1" l="1"/>
  <c r="D79" i="1"/>
  <c r="D78" i="1"/>
  <c r="D77" i="1"/>
  <c r="D76" i="1"/>
  <c r="D75" i="1"/>
  <c r="D74" i="1"/>
  <c r="D71" i="1"/>
  <c r="D73" i="1"/>
  <c r="D72" i="1"/>
  <c r="D70" i="1"/>
  <c r="D69" i="1"/>
  <c r="D66" i="1"/>
  <c r="D65" i="1"/>
  <c r="D63" i="1"/>
  <c r="D62" i="1"/>
  <c r="D61" i="1"/>
  <c r="D60" i="1"/>
  <c r="D68" i="1" l="1"/>
  <c r="D67" i="1"/>
  <c r="D64" i="1"/>
  <c r="D59" i="1"/>
  <c r="D56" i="1"/>
  <c r="D55" i="1"/>
  <c r="D38" i="1"/>
  <c r="D37" i="1"/>
  <c r="C92" i="1" s="1"/>
  <c r="D36" i="1"/>
  <c r="C91" i="1" s="1"/>
  <c r="D35" i="1"/>
  <c r="D34" i="1"/>
  <c r="D32" i="1"/>
  <c r="D31" i="1"/>
  <c r="D30" i="1"/>
  <c r="D29" i="1"/>
  <c r="D33" i="1"/>
  <c r="D81" i="1" l="1"/>
  <c r="D39" i="1"/>
  <c r="C81" i="1" l="1"/>
  <c r="C39" i="1"/>
  <c r="D40" i="1" l="1"/>
</calcChain>
</file>

<file path=xl/comments1.xml><?xml version="1.0" encoding="utf-8"?>
<comments xmlns="http://schemas.openxmlformats.org/spreadsheetml/2006/main">
  <authors>
    <author>Rzodkiewicz, Pamela</author>
  </authors>
  <commentList>
    <comment ref="A1" authorId="0" shapeId="0">
      <text>
        <r>
          <rPr>
            <b/>
            <sz val="9"/>
            <color indexed="81"/>
            <rFont val="Tahoma"/>
            <family val="2"/>
          </rPr>
          <t xml:space="preserve">Department:
</t>
        </r>
        <r>
          <rPr>
            <sz val="9"/>
            <color indexed="81"/>
            <rFont val="Tahoma"/>
            <family val="2"/>
          </rPr>
          <t xml:space="preserve">The red text is guidance for the source.  
The source can only input information into the red guidance text cells.
The source must remove the red guidance text from the cell; and, input the source's information in the cell.
</t>
        </r>
        <r>
          <rPr>
            <b/>
            <sz val="9"/>
            <color indexed="81"/>
            <rFont val="Tahoma"/>
            <family val="2"/>
          </rPr>
          <t xml:space="preserve">
</t>
        </r>
        <r>
          <rPr>
            <sz val="9"/>
            <color indexed="81"/>
            <rFont val="Tahoma"/>
            <family val="2"/>
          </rPr>
          <t xml:space="preserve">The source can delete comments once they have completed the worksheet.
</t>
        </r>
      </text>
    </comment>
    <comment ref="A3" authorId="0" shapeId="0">
      <text>
        <r>
          <rPr>
            <b/>
            <sz val="9"/>
            <color indexed="81"/>
            <rFont val="Tahoma"/>
            <family val="2"/>
          </rPr>
          <t>Department:</t>
        </r>
        <r>
          <rPr>
            <sz val="9"/>
            <color indexed="81"/>
            <rFont val="Tahoma"/>
            <family val="2"/>
          </rPr>
          <t xml:space="preserve">
Row 3: List all emission unit names here
Row 4: List source name and location (city and state)</t>
        </r>
      </text>
    </comment>
    <comment ref="A8" authorId="0" shapeId="0">
      <text>
        <r>
          <rPr>
            <b/>
            <sz val="9"/>
            <color indexed="81"/>
            <rFont val="Tahoma"/>
            <family val="2"/>
          </rPr>
          <t>Department:</t>
        </r>
        <r>
          <rPr>
            <sz val="9"/>
            <color indexed="81"/>
            <rFont val="Tahoma"/>
            <family val="2"/>
          </rPr>
          <t xml:space="preserve">
Starting on row 8: Input your source's emission points here (remove or add rows as needed)
Starting on row 8: Input your source's maximum horsepower capacity
in column B
Starting on row 8: Input your source's maximum capacity MMBtu/hr in column C</t>
        </r>
      </text>
    </comment>
  </commentList>
</comments>
</file>

<file path=xl/comments2.xml><?xml version="1.0" encoding="utf-8"?>
<comments xmlns="http://schemas.openxmlformats.org/spreadsheetml/2006/main">
  <authors>
    <author>Rzodkiewicz, Pamela</author>
  </authors>
  <commentList>
    <comment ref="A1" authorId="0" shapeId="0">
      <text>
        <r>
          <rPr>
            <b/>
            <sz val="9"/>
            <color indexed="81"/>
            <rFont val="Tahoma"/>
            <family val="2"/>
          </rPr>
          <t>Department:</t>
        </r>
        <r>
          <rPr>
            <sz val="9"/>
            <color indexed="81"/>
            <rFont val="Tahoma"/>
            <family val="2"/>
          </rPr>
          <t xml:space="preserve">
The red text is guidance for the source.  
The source can only input information into the red guidance text cells.
The source must remove the red guidance text from the cell; and, input the source's information in the cell.
The source can delete comments once they have completed the worksheet. </t>
        </r>
      </text>
    </comment>
    <comment ref="A4" authorId="0" shapeId="0">
      <text>
        <r>
          <rPr>
            <b/>
            <sz val="9"/>
            <color indexed="81"/>
            <rFont val="Tahoma"/>
            <family val="2"/>
          </rPr>
          <t>Department:</t>
        </r>
        <r>
          <rPr>
            <sz val="9"/>
            <color indexed="81"/>
            <rFont val="Tahoma"/>
            <family val="2"/>
          </rPr>
          <t xml:space="preserve">
Row 4: List all emission unit names here
Row 5: List source name and location (city and state)</t>
        </r>
      </text>
    </comment>
    <comment ref="A12" authorId="0" shapeId="0">
      <text>
        <r>
          <rPr>
            <b/>
            <sz val="9"/>
            <color indexed="81"/>
            <rFont val="Tahoma"/>
            <family val="2"/>
          </rPr>
          <t>Department:</t>
        </r>
        <r>
          <rPr>
            <sz val="9"/>
            <color indexed="81"/>
            <rFont val="Tahoma"/>
            <family val="2"/>
          </rPr>
          <t xml:space="preserve">
Starting on row 12: Input your source's emission points here, in column A/B (remove or add rows as needed)
Starting on row 12: Remove and replace your source's rating (MMBtu/hr)
in column C</t>
        </r>
      </text>
    </comment>
  </commentList>
</comments>
</file>

<file path=xl/sharedStrings.xml><?xml version="1.0" encoding="utf-8"?>
<sst xmlns="http://schemas.openxmlformats.org/spreadsheetml/2006/main" count="118" uniqueCount="102">
  <si>
    <t>Fact Sheet Attachment</t>
  </si>
  <si>
    <t>Pollutant</t>
  </si>
  <si>
    <r>
      <t xml:space="preserve">Particulate Matter </t>
    </r>
    <r>
      <rPr>
        <sz val="11"/>
        <color theme="1"/>
        <rFont val="Calibri"/>
        <family val="2"/>
      </rPr>
      <t>≤</t>
    </r>
    <r>
      <rPr>
        <sz val="11"/>
        <color theme="1"/>
        <rFont val="Times New Roman"/>
        <family val="1"/>
      </rPr>
      <t xml:space="preserve"> 10</t>
    </r>
    <r>
      <rPr>
        <sz val="11"/>
        <color theme="1"/>
        <rFont val="Calibri"/>
        <family val="2"/>
      </rPr>
      <t>µ</t>
    </r>
    <r>
      <rPr>
        <sz val="11"/>
        <color theme="1"/>
        <rFont val="Times New Roman"/>
        <family val="1"/>
      </rPr>
      <t>m</t>
    </r>
  </si>
  <si>
    <t>Particulate Matter ≤ 2.5µm</t>
  </si>
  <si>
    <t>Nitrogen Oxides</t>
  </si>
  <si>
    <t>Carbon Monoxide</t>
  </si>
  <si>
    <t>Volatile Organic Compounds</t>
  </si>
  <si>
    <t>Acetaldehyde</t>
  </si>
  <si>
    <t>Acrolein</t>
  </si>
  <si>
    <t>Benzene</t>
  </si>
  <si>
    <t>Formaldehyde</t>
  </si>
  <si>
    <t>Toluene</t>
  </si>
  <si>
    <t>Xylenes</t>
  </si>
  <si>
    <r>
      <t>CO</t>
    </r>
    <r>
      <rPr>
        <vertAlign val="subscript"/>
        <sz val="11"/>
        <color theme="1"/>
        <rFont val="Times New Roman"/>
        <family val="1"/>
      </rPr>
      <t>2</t>
    </r>
  </si>
  <si>
    <r>
      <t>CH</t>
    </r>
    <r>
      <rPr>
        <vertAlign val="subscript"/>
        <sz val="11"/>
        <color theme="1"/>
        <rFont val="Times New Roman"/>
        <family val="1"/>
      </rPr>
      <t>4</t>
    </r>
  </si>
  <si>
    <r>
      <t>N</t>
    </r>
    <r>
      <rPr>
        <vertAlign val="subscript"/>
        <sz val="11"/>
        <color theme="1"/>
        <rFont val="Times New Roman"/>
        <family val="1"/>
      </rPr>
      <t>2</t>
    </r>
    <r>
      <rPr>
        <sz val="11"/>
        <color theme="1"/>
        <rFont val="Times New Roman"/>
        <family val="1"/>
      </rPr>
      <t>O</t>
    </r>
  </si>
  <si>
    <t>Emission Unit</t>
  </si>
  <si>
    <t>Maximum Horsepower Capacity</t>
  </si>
  <si>
    <t>Total Capacity</t>
  </si>
  <si>
    <r>
      <t xml:space="preserve">Maximum Capacity MMBtu/hr </t>
    </r>
    <r>
      <rPr>
        <b/>
        <vertAlign val="superscript"/>
        <sz val="11"/>
        <color theme="1"/>
        <rFont val="Times New Roman"/>
        <family val="1"/>
      </rPr>
      <t>(1)</t>
    </r>
  </si>
  <si>
    <t>Engine Specifications</t>
  </si>
  <si>
    <t>Hazardous Air Pollutants (HAPs)</t>
  </si>
  <si>
    <r>
      <t xml:space="preserve">Emission Calculations - </t>
    </r>
    <r>
      <rPr>
        <b/>
        <sz val="11"/>
        <rFont val="Times New Roman"/>
        <family val="1"/>
      </rPr>
      <t>Reciprocating Internal Combustion Engines (RICE)</t>
    </r>
  </si>
  <si>
    <t>1,1,2,2,-Tetrachloroethane</t>
  </si>
  <si>
    <t>1,1,2-Trichloroethane</t>
  </si>
  <si>
    <t>1,3-Butadiene</t>
  </si>
  <si>
    <t>1,3-Dichloropropene</t>
  </si>
  <si>
    <t>Biphenyl</t>
  </si>
  <si>
    <t>Carbon Tetrachloride</t>
  </si>
  <si>
    <t>Chlorobenzene</t>
  </si>
  <si>
    <t>Chloroform</t>
  </si>
  <si>
    <t>Ethylbenzene</t>
  </si>
  <si>
    <t>Ethylene Dibromide</t>
  </si>
  <si>
    <t>Methanol</t>
  </si>
  <si>
    <t>Methylene Chloride</t>
  </si>
  <si>
    <t>n-Hexane</t>
  </si>
  <si>
    <t>Phenol</t>
  </si>
  <si>
    <t>Styrene</t>
  </si>
  <si>
    <t>Vinyl Chloride</t>
  </si>
  <si>
    <t>Total HAPS</t>
  </si>
  <si>
    <t>Total PAH</t>
  </si>
  <si>
    <r>
      <t>Greenhouse Gases- CO</t>
    </r>
    <r>
      <rPr>
        <b/>
        <vertAlign val="subscript"/>
        <sz val="11"/>
        <rFont val="Times New Roman"/>
        <family val="1"/>
      </rPr>
      <t>2</t>
    </r>
    <r>
      <rPr>
        <b/>
        <sz val="11"/>
        <rFont val="Times New Roman"/>
        <family val="1"/>
      </rPr>
      <t xml:space="preserve"> Equivalent</t>
    </r>
  </si>
  <si>
    <r>
      <t>Total CO</t>
    </r>
    <r>
      <rPr>
        <b/>
        <vertAlign val="subscript"/>
        <sz val="11"/>
        <rFont val="Times New Roman"/>
        <family val="1"/>
      </rPr>
      <t>2</t>
    </r>
    <r>
      <rPr>
        <b/>
        <sz val="11"/>
        <rFont val="Times New Roman"/>
        <family val="1"/>
      </rPr>
      <t>e</t>
    </r>
    <r>
      <rPr>
        <b/>
        <vertAlign val="superscript"/>
        <sz val="11"/>
        <rFont val="Times New Roman"/>
        <family val="1"/>
      </rPr>
      <t>(3)</t>
    </r>
  </si>
  <si>
    <t>Particulate Matter (filterable)</t>
  </si>
  <si>
    <t>Criteria Pollutants and Greenhouse Gases</t>
  </si>
  <si>
    <r>
      <t>(3)</t>
    </r>
    <r>
      <rPr>
        <sz val="9"/>
        <rFont val="Times New Roman"/>
        <family val="1"/>
      </rPr>
      <t xml:space="preserve"> Limited Potential Emissions based on the limited facility wide MMBtu/yr calculated on Page 1</t>
    </r>
  </si>
  <si>
    <t>1,1-Dichloroethane</t>
  </si>
  <si>
    <t>1,2-Dichloroethane</t>
  </si>
  <si>
    <t>1,2-Dichloropropane</t>
  </si>
  <si>
    <r>
      <t>Sulfur Oxides</t>
    </r>
    <r>
      <rPr>
        <vertAlign val="superscript"/>
        <sz val="11"/>
        <color theme="1"/>
        <rFont val="Times New Roman"/>
        <family val="1"/>
      </rPr>
      <t>(4)</t>
    </r>
  </si>
  <si>
    <r>
      <t>Methane (CH</t>
    </r>
    <r>
      <rPr>
        <vertAlign val="subscript"/>
        <sz val="11"/>
        <color theme="1"/>
        <rFont val="Times New Roman"/>
        <family val="1"/>
      </rPr>
      <t>4</t>
    </r>
    <r>
      <rPr>
        <sz val="11"/>
        <color theme="1"/>
        <rFont val="Times New Roman"/>
        <family val="1"/>
      </rPr>
      <t>)</t>
    </r>
    <r>
      <rPr>
        <vertAlign val="superscript"/>
        <sz val="11"/>
        <color theme="1"/>
        <rFont val="Times New Roman"/>
        <family val="1"/>
      </rPr>
      <t>(5)</t>
    </r>
  </si>
  <si>
    <r>
      <t>Nitrous Oxide (N</t>
    </r>
    <r>
      <rPr>
        <vertAlign val="subscript"/>
        <sz val="11"/>
        <color theme="1"/>
        <rFont val="Times New Roman"/>
        <family val="1"/>
      </rPr>
      <t>2</t>
    </r>
    <r>
      <rPr>
        <sz val="11"/>
        <color theme="1"/>
        <rFont val="Times New Roman"/>
        <family val="1"/>
      </rPr>
      <t>O)</t>
    </r>
    <r>
      <rPr>
        <vertAlign val="superscript"/>
        <sz val="11"/>
        <color theme="1"/>
        <rFont val="Times New Roman"/>
        <family val="1"/>
      </rPr>
      <t>(5)</t>
    </r>
  </si>
  <si>
    <r>
      <t>Greenhouse Gases (mass basis)</t>
    </r>
    <r>
      <rPr>
        <vertAlign val="superscript"/>
        <sz val="11"/>
        <color theme="1"/>
        <rFont val="Times New Roman"/>
        <family val="1"/>
      </rPr>
      <t>(6)</t>
    </r>
  </si>
  <si>
    <r>
      <t>CO</t>
    </r>
    <r>
      <rPr>
        <vertAlign val="subscript"/>
        <sz val="11"/>
        <color theme="1"/>
        <rFont val="Times New Roman"/>
        <family val="1"/>
      </rPr>
      <t>2</t>
    </r>
    <r>
      <rPr>
        <sz val="11"/>
        <color theme="1"/>
        <rFont val="Times New Roman"/>
        <family val="1"/>
      </rPr>
      <t>e</t>
    </r>
    <r>
      <rPr>
        <vertAlign val="superscript"/>
        <sz val="11"/>
        <color theme="1"/>
        <rFont val="Times New Roman"/>
        <family val="1"/>
      </rPr>
      <t>(7)</t>
    </r>
  </si>
  <si>
    <r>
      <rPr>
        <vertAlign val="superscript"/>
        <sz val="9"/>
        <rFont val="Times New Roman"/>
        <family val="1"/>
      </rPr>
      <t>(1)</t>
    </r>
    <r>
      <rPr>
        <sz val="9"/>
        <rFont val="Times New Roman"/>
        <family val="1"/>
      </rPr>
      <t xml:space="preserve"> Convert HP to MMBtu/hr = Horsepower*7,000/1,000,000; Conversion factor obtained from AP 42 Chapter 3.4, Table 3.4.-1 10/1996</t>
    </r>
  </si>
  <si>
    <r>
      <t>(5)</t>
    </r>
    <r>
      <rPr>
        <sz val="9"/>
        <rFont val="Times New Roman"/>
        <family val="1"/>
      </rPr>
      <t xml:space="preserve"> CO</t>
    </r>
    <r>
      <rPr>
        <vertAlign val="subscript"/>
        <sz val="9"/>
        <rFont val="Times New Roman"/>
        <family val="1"/>
      </rPr>
      <t>2</t>
    </r>
    <r>
      <rPr>
        <sz val="9"/>
        <rFont val="Times New Roman"/>
        <family val="1"/>
      </rPr>
      <t>, CH</t>
    </r>
    <r>
      <rPr>
        <vertAlign val="subscript"/>
        <sz val="9"/>
        <rFont val="Times New Roman"/>
        <family val="1"/>
      </rPr>
      <t>4</t>
    </r>
    <r>
      <rPr>
        <sz val="9"/>
        <rFont val="Times New Roman"/>
        <family val="1"/>
      </rPr>
      <t>, and N</t>
    </r>
    <r>
      <rPr>
        <vertAlign val="subscript"/>
        <sz val="9"/>
        <rFont val="Times New Roman"/>
        <family val="1"/>
      </rPr>
      <t>2</t>
    </r>
    <r>
      <rPr>
        <sz val="9"/>
        <rFont val="Times New Roman"/>
        <family val="1"/>
      </rPr>
      <t xml:space="preserve">O calculated using the emission factors in Tables C-1 and C-2 of 40 CFR Part 98, </t>
    </r>
    <r>
      <rPr>
        <i/>
        <sz val="9"/>
        <rFont val="Times New Roman"/>
        <family val="1"/>
      </rPr>
      <t xml:space="preserve">Mandatory Greenhouse  - Gas Reporting Rule  </t>
    </r>
    <r>
      <rPr>
        <sz val="9"/>
        <rFont val="Times New Roman"/>
        <family val="1"/>
      </rPr>
      <t>Emission factors provided in tables converted from kg/MMBtu to lbs/MMBtu by multiplying by 2.204</t>
    </r>
  </si>
  <si>
    <r>
      <t>(6)</t>
    </r>
    <r>
      <rPr>
        <sz val="9"/>
        <rFont val="Times New Roman"/>
        <family val="1"/>
      </rPr>
      <t>Greenhouse Gases mass basis = Sum of Carbon Dioxide, Methane and Nitrous Oxide</t>
    </r>
  </si>
  <si>
    <r>
      <t>(7)</t>
    </r>
    <r>
      <rPr>
        <sz val="9"/>
        <rFont val="Times New Roman"/>
        <family val="1"/>
      </rPr>
      <t>CO</t>
    </r>
    <r>
      <rPr>
        <vertAlign val="subscript"/>
        <sz val="9"/>
        <rFont val="Times New Roman"/>
        <family val="1"/>
      </rPr>
      <t>2</t>
    </r>
    <r>
      <rPr>
        <sz val="9"/>
        <rFont val="Times New Roman"/>
        <family val="1"/>
      </rPr>
      <t>e calculated using Global Warming Potential (GWP) found in 40 CFR 98, Subpart A, Table A-1 as published 10/30/2009 - Full CO</t>
    </r>
    <r>
      <rPr>
        <vertAlign val="subscript"/>
        <sz val="9"/>
        <rFont val="Times New Roman"/>
        <family val="1"/>
      </rPr>
      <t>2</t>
    </r>
    <r>
      <rPr>
        <sz val="9"/>
        <rFont val="Times New Roman"/>
        <family val="1"/>
      </rPr>
      <t>e calculations found on page 4 of this spreadsheet</t>
    </r>
  </si>
  <si>
    <r>
      <t>Carbon Dioxide (CO</t>
    </r>
    <r>
      <rPr>
        <vertAlign val="subscript"/>
        <sz val="11"/>
        <rFont val="Times New Roman"/>
        <family val="1"/>
      </rPr>
      <t>2</t>
    </r>
    <r>
      <rPr>
        <sz val="11"/>
        <rFont val="Times New Roman"/>
        <family val="1"/>
      </rPr>
      <t>)</t>
    </r>
    <r>
      <rPr>
        <vertAlign val="superscript"/>
        <sz val="11"/>
        <rFont val="Times New Roman"/>
        <family val="1"/>
      </rPr>
      <t>(5)</t>
    </r>
  </si>
  <si>
    <r>
      <t>(3)</t>
    </r>
    <r>
      <rPr>
        <sz val="9"/>
        <rFont val="Times New Roman"/>
        <family val="1"/>
      </rPr>
      <t xml:space="preserve"> Limited Potential Emissions based on the limited facility wide MMBtu/yr calculated on page 1.</t>
    </r>
  </si>
  <si>
    <r>
      <t xml:space="preserve">(2) </t>
    </r>
    <r>
      <rPr>
        <sz val="9"/>
        <rFont val="Times New Roman"/>
        <family val="1"/>
      </rPr>
      <t>Limited Potential Emissions based on the limited facility wide MMBtu/yr calculated on Page 1</t>
    </r>
  </si>
  <si>
    <t>2,2,4-Trimethylpentane</t>
  </si>
  <si>
    <t>Particulate Matter</t>
  </si>
  <si>
    <t>Unit ID</t>
  </si>
  <si>
    <t>Rating (MMBtu/hr)</t>
  </si>
  <si>
    <r>
      <t>Max. Allowable Emissions PM (filterable) (lbs/MMBtu)</t>
    </r>
    <r>
      <rPr>
        <b/>
        <vertAlign val="superscript"/>
        <sz val="11"/>
        <color theme="1"/>
        <rFont val="Times New Roman"/>
        <family val="1"/>
      </rPr>
      <t>(1)</t>
    </r>
  </si>
  <si>
    <r>
      <t>PM PTE (filterable) (lbs/hr)</t>
    </r>
    <r>
      <rPr>
        <b/>
        <vertAlign val="superscript"/>
        <sz val="11"/>
        <color theme="1"/>
        <rFont val="Times New Roman"/>
        <family val="1"/>
      </rPr>
      <t>(2)</t>
    </r>
  </si>
  <si>
    <r>
      <t>(1)</t>
    </r>
    <r>
      <rPr>
        <sz val="9"/>
        <color theme="1"/>
        <rFont val="Times New Roman"/>
        <family val="1"/>
      </rPr>
      <t xml:space="preserve">Calculated using equation from Title 129, Chapter 20, Section </t>
    </r>
    <r>
      <rPr>
        <u/>
        <sz val="9"/>
        <color theme="1"/>
        <rFont val="Times New Roman"/>
        <family val="1"/>
      </rPr>
      <t>002</t>
    </r>
  </si>
  <si>
    <r>
      <t>(2)</t>
    </r>
    <r>
      <rPr>
        <sz val="9"/>
        <color theme="1"/>
        <rFont val="Times New Roman"/>
        <family val="1"/>
      </rPr>
      <t xml:space="preserve">Maximum Annual Capacity = (MMBtu/hr)*(8,760 hrs/yr) </t>
    </r>
  </si>
  <si>
    <t>Sulfur Content of Diesel</t>
  </si>
  <si>
    <t>15 ppm</t>
  </si>
  <si>
    <r>
      <t>(4)</t>
    </r>
    <r>
      <rPr>
        <sz val="9"/>
        <rFont val="Times New Roman"/>
        <family val="1"/>
      </rPr>
      <t xml:space="preserve"> Sulfur oxide emission factor (1.01lb/MMBtu * sulfur content) calculated using 0.0015% sulfur content as required by this permit.</t>
    </r>
  </si>
  <si>
    <t>PM (filterable) Emission Limit (lbs/hr)</t>
  </si>
  <si>
    <r>
      <t>Limited Facility Wide MMBtu/yr</t>
    </r>
    <r>
      <rPr>
        <b/>
        <vertAlign val="superscript"/>
        <sz val="11"/>
        <color theme="1"/>
        <rFont val="Times New Roman"/>
        <family val="1"/>
      </rPr>
      <t>(3)</t>
    </r>
    <r>
      <rPr>
        <b/>
        <sz val="11"/>
        <color theme="1"/>
        <rFont val="Times New Roman"/>
        <family val="1"/>
      </rPr>
      <t xml:space="preserve"> = </t>
    </r>
  </si>
  <si>
    <r>
      <t>Limited Facility Wide kWh/yr</t>
    </r>
    <r>
      <rPr>
        <b/>
        <vertAlign val="superscript"/>
        <sz val="11"/>
        <rFont val="Times New Roman"/>
        <family val="1"/>
      </rPr>
      <t>(4)</t>
    </r>
    <r>
      <rPr>
        <b/>
        <sz val="11"/>
        <rFont val="Times New Roman"/>
        <family val="1"/>
      </rPr>
      <t xml:space="preserve"> = </t>
    </r>
  </si>
  <si>
    <r>
      <t xml:space="preserve">Limited Facility Wide kWh/yr  = MMBtu/yr * 292.83 </t>
    </r>
    <r>
      <rPr>
        <vertAlign val="superscript"/>
        <sz val="9"/>
        <rFont val="Times New Roman"/>
        <family val="1"/>
      </rPr>
      <t>(4)</t>
    </r>
    <r>
      <rPr>
        <sz val="9"/>
        <rFont val="Times New Roman"/>
        <family val="1"/>
      </rPr>
      <t xml:space="preserve"> * .36 </t>
    </r>
    <r>
      <rPr>
        <vertAlign val="superscript"/>
        <sz val="9"/>
        <rFont val="Times New Roman"/>
        <family val="1"/>
      </rPr>
      <t>(5)</t>
    </r>
  </si>
  <si>
    <r>
      <t>(4)</t>
    </r>
    <r>
      <rPr>
        <sz val="9"/>
        <rFont val="Times New Roman"/>
        <family val="1"/>
      </rPr>
      <t xml:space="preserve"> Conversion factor found in AP-42 Appendix A - Miscellaneous Data and Conversion Factors</t>
    </r>
  </si>
  <si>
    <r>
      <t>(5)</t>
    </r>
    <r>
      <rPr>
        <sz val="9"/>
        <color theme="1"/>
        <rFont val="Times New Roman"/>
        <family val="1"/>
      </rPr>
      <t>Assuming 64% power loss, based on the AP-42 conversion from engine fuel input in MMBtu/hr to mechanical output in hp.  The ideal conversion 1 MMBtu/hr = 393 hp, becomes, accounting for engine heat loss (inefficiency) due to friction (AP-42, Table 3.3-1, footnote (a)), about 1 MMBtu/hr = 143 hp; 303 hp - 143 hp = 250 hp lost; 250//393 = 0.64 = 64% lost, or an efficiency of 36%.</t>
    </r>
  </si>
  <si>
    <r>
      <t xml:space="preserve">(1) </t>
    </r>
    <r>
      <rPr>
        <sz val="9"/>
        <rFont val="Times New Roman"/>
        <family val="1"/>
      </rPr>
      <t xml:space="preserve">Emission Factors from AP-42 Chapter 3.4 Large Stationary Diesel and All Stationary Dual Fuel Engines, Tables 3.4-1 and 3.4-2 </t>
    </r>
  </si>
  <si>
    <r>
      <t xml:space="preserve">(1) </t>
    </r>
    <r>
      <rPr>
        <sz val="9"/>
        <rFont val="Times New Roman"/>
        <family val="1"/>
      </rPr>
      <t xml:space="preserve">Emission Factors from AP-42 Chapter 3.3 Large Stationary Diesel and All Stationary Dual Fuel Engines, Tables 3.4-1 and 3.4-2 (10/1996)  </t>
    </r>
  </si>
  <si>
    <r>
      <t>(2)</t>
    </r>
    <r>
      <rPr>
        <sz val="9"/>
        <color theme="1"/>
        <rFont val="Times New Roman"/>
        <family val="1"/>
      </rPr>
      <t xml:space="preserve">Calculated using the total filterable particulate emission factor, AP-42 Chapter 3.4, Table 3.4-2  (10/1996)                                                                                                                                                                                                                                                                                                                                                                                                                                                                                                                                                                                                                                                                                                                                                                                                                                                                                                                                                                                                                                                                                                                                                                                                                                                                                                                                                                                                                                                                                                                                </t>
    </r>
  </si>
  <si>
    <r>
      <t>(2)</t>
    </r>
    <r>
      <rPr>
        <sz val="9"/>
        <rFont val="Times New Roman"/>
        <family val="1"/>
      </rPr>
      <t xml:space="preserve"> Calculated based on all engines (EU-2, EU-3, EU-4, and EU-5) operating 8,760 hrs/yr</t>
    </r>
  </si>
  <si>
    <r>
      <t>(1)</t>
    </r>
    <r>
      <rPr>
        <sz val="9"/>
        <rFont val="Times New Roman"/>
        <family val="1"/>
      </rPr>
      <t>CO</t>
    </r>
    <r>
      <rPr>
        <vertAlign val="subscript"/>
        <sz val="9"/>
        <rFont val="Times New Roman"/>
        <family val="1"/>
      </rPr>
      <t>2</t>
    </r>
    <r>
      <rPr>
        <sz val="9"/>
        <rFont val="Times New Roman"/>
        <family val="1"/>
      </rPr>
      <t>e calculated using Global Warming Potential (GWP) found in 40 CFR 98, Subpart A, Table A-1 as published 11/29/2013</t>
    </r>
  </si>
  <si>
    <t>EP-1</t>
  </si>
  <si>
    <t>EP-2</t>
  </si>
  <si>
    <t>EP-3</t>
  </si>
  <si>
    <t>EP-4</t>
  </si>
  <si>
    <r>
      <t>(2)</t>
    </r>
    <r>
      <rPr>
        <sz val="9"/>
        <rFont val="Times New Roman"/>
        <family val="1"/>
      </rPr>
      <t xml:space="preserve"> Calculated based on all engines (EP-1, EP-2, EP-3, and EP-4) operating 8,760 hrs/yr</t>
    </r>
  </si>
  <si>
    <r>
      <rPr>
        <vertAlign val="superscript"/>
        <sz val="9"/>
        <rFont val="Times New Roman"/>
        <family val="1"/>
      </rPr>
      <t xml:space="preserve">(3) </t>
    </r>
    <r>
      <rPr>
        <sz val="9"/>
        <rFont val="Times New Roman"/>
        <family val="1"/>
      </rPr>
      <t>Based on limiting NOx emissions below 98 ton/yr : x MMBtu/yr * 3.2 lb/MMBTU * 1 ton/2000 lbs = 98 ton/yr</t>
    </r>
  </si>
  <si>
    <t>List Engines</t>
  </si>
  <si>
    <t>Name and Location of Plant, Nebraska</t>
  </si>
  <si>
    <t>Name and Location, NE</t>
  </si>
  <si>
    <r>
      <t xml:space="preserve"> Emission Factor (lb/MMBtu)</t>
    </r>
    <r>
      <rPr>
        <b/>
        <vertAlign val="superscript"/>
        <sz val="11"/>
        <rFont val="Times New Roman"/>
        <family val="1"/>
      </rPr>
      <t>(1)</t>
    </r>
  </si>
  <si>
    <r>
      <t>Unrestricted Potential Emissions</t>
    </r>
    <r>
      <rPr>
        <b/>
        <vertAlign val="superscript"/>
        <sz val="11"/>
        <color theme="1"/>
        <rFont val="Times New Roman"/>
        <family val="1"/>
      </rPr>
      <t>(2)</t>
    </r>
    <r>
      <rPr>
        <b/>
        <sz val="11"/>
        <color theme="1"/>
        <rFont val="Times New Roman"/>
        <family val="1"/>
      </rPr>
      <t xml:space="preserve">       (tons/yr)</t>
    </r>
  </si>
  <si>
    <r>
      <t>Limited Potential Emissions  (tons/yr)</t>
    </r>
    <r>
      <rPr>
        <b/>
        <vertAlign val="superscript"/>
        <sz val="11"/>
        <rFont val="Times New Roman"/>
        <family val="1"/>
      </rPr>
      <t>(3)</t>
    </r>
  </si>
  <si>
    <r>
      <t>Emission Factor</t>
    </r>
    <r>
      <rPr>
        <b/>
        <vertAlign val="superscript"/>
        <sz val="11"/>
        <color theme="1"/>
        <rFont val="Times New Roman"/>
        <family val="1"/>
      </rPr>
      <t>(1)</t>
    </r>
    <r>
      <rPr>
        <b/>
        <sz val="11"/>
        <color theme="1"/>
        <rFont val="Times New Roman"/>
        <family val="1"/>
      </rPr>
      <t xml:space="preserve">  (lb/MMBtu)</t>
    </r>
  </si>
  <si>
    <r>
      <t>Unrestricted Potential Emissions</t>
    </r>
    <r>
      <rPr>
        <b/>
        <vertAlign val="superscript"/>
        <sz val="11"/>
        <color theme="1"/>
        <rFont val="Times New Roman"/>
        <family val="1"/>
      </rPr>
      <t>(2)</t>
    </r>
    <r>
      <rPr>
        <b/>
        <sz val="11"/>
        <color theme="1"/>
        <rFont val="Times New Roman"/>
        <family val="1"/>
      </rPr>
      <t xml:space="preserve">  (ton/yr)</t>
    </r>
  </si>
  <si>
    <r>
      <t>Limited Potential Emissions</t>
    </r>
    <r>
      <rPr>
        <b/>
        <vertAlign val="superscript"/>
        <sz val="11"/>
        <rFont val="Times New Roman"/>
        <family val="1"/>
      </rPr>
      <t>(3)</t>
    </r>
    <r>
      <rPr>
        <b/>
        <sz val="11"/>
        <rFont val="Times New Roman"/>
        <family val="1"/>
      </rPr>
      <t xml:space="preserve">  (ton/yr)</t>
    </r>
  </si>
  <si>
    <r>
      <t xml:space="preserve">Global Warming Potential (GWP) (Unitless) </t>
    </r>
    <r>
      <rPr>
        <b/>
        <vertAlign val="superscript"/>
        <sz val="11"/>
        <rFont val="Times New Roman"/>
        <family val="1"/>
      </rPr>
      <t>(1)</t>
    </r>
  </si>
  <si>
    <r>
      <t>Limited Potential CO</t>
    </r>
    <r>
      <rPr>
        <b/>
        <vertAlign val="subscript"/>
        <sz val="11"/>
        <color theme="1"/>
        <rFont val="Times New Roman"/>
        <family val="1"/>
      </rPr>
      <t>2</t>
    </r>
    <r>
      <rPr>
        <b/>
        <sz val="11"/>
        <color theme="1"/>
        <rFont val="Times New Roman"/>
        <family val="1"/>
      </rPr>
      <t>e</t>
    </r>
    <r>
      <rPr>
        <b/>
        <vertAlign val="superscript"/>
        <sz val="11"/>
        <color theme="1"/>
        <rFont val="Times New Roman"/>
        <family val="1"/>
      </rPr>
      <t>(2)</t>
    </r>
    <r>
      <rPr>
        <b/>
        <sz val="11"/>
        <color theme="1"/>
        <rFont val="Times New Roman"/>
        <family val="1"/>
      </rPr>
      <t xml:space="preserve"> (tons/yr) </t>
    </r>
  </si>
  <si>
    <t xml:space="preserve">List Engines </t>
  </si>
  <si>
    <r>
      <t>Maximum Annual Capacity MMBtu/yr</t>
    </r>
    <r>
      <rPr>
        <b/>
        <vertAlign val="superscript"/>
        <sz val="11"/>
        <color theme="1"/>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</si>
</sst>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58" x14ac:knownFonts="1">
    <font>
      <sz val="11"/>
      <color theme="1"/>
      <name val="Calibri"/>
      <family val="2"/>
      <scheme val="minor"/>
    </font>
    <font>
      <b/>
      <sz val="11"/>
      <color theme="1"/>
      <name val="Times New Roman"/>
      <family val="1"/>
    </font>
    <font>
      <sz val="11"/>
      <color theme="1"/>
      <name val="Times New Roman"/>
      <family val="1"/>
    </font>
    <font>
      <sz val="14"/>
      <color theme="1"/>
      <name val="Calibri"/>
      <family val="2"/>
      <scheme val="minor"/>
    </font>
    <font>
      <vertAlign val="subscript"/>
      <sz val="11"/>
      <color theme="1"/>
      <name val="Times New Roman"/>
      <family val="1"/>
    </font>
    <font>
      <sz val="11"/>
      <color theme="1"/>
      <name val="Calibri"/>
      <family val="2"/>
    </font>
    <font>
      <vertAlign val="superscript"/>
      <sz val="11"/>
      <color theme="1"/>
      <name val="Times New Roman"/>
      <family val="1"/>
    </font>
    <font>
      <b/>
      <vertAlign val="superscript"/>
      <sz val="11"/>
      <color theme="1"/>
      <name val="Times New Roman"/>
      <family val="1"/>
    </font>
    <font>
      <sz val="11"/>
      <color theme="1"/>
      <name val="Calibri"/>
      <family val="2"/>
      <scheme val="mino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sz val="10"/>
      <name val="Arial"/>
      <family val="2"/>
    </font>
    <font>
      <sz val="8"/>
      <name val="Arial"/>
      <family val="2"/>
    </font>
    <font>
      <sz val="11"/>
      <color rgb="FFFF0000"/>
      <name val="Times New Roman"/>
      <family val="1"/>
    </font>
    <font>
      <sz val="14"/>
      <color rgb="FFFF0000"/>
      <name val="Calibri"/>
      <family val="2"/>
      <scheme val="minor"/>
    </font>
    <font>
      <sz val="11"/>
      <color rgb="FFFF0000"/>
      <name val="Calibri"/>
      <family val="2"/>
      <scheme val="minor"/>
    </font>
    <font>
      <b/>
      <sz val="11"/>
      <color theme="1"/>
      <name val="Calibri"/>
      <family val="2"/>
      <scheme val="minor"/>
    </font>
    <font>
      <b/>
      <sz val="11"/>
      <name val="Times New Roman"/>
      <family val="1"/>
    </font>
    <font>
      <vertAlign val="superscript"/>
      <sz val="11"/>
      <name val="Times New Roman"/>
      <family val="1"/>
    </font>
    <font>
      <b/>
      <vertAlign val="subscript"/>
      <sz val="11"/>
      <name val="Times New Roman"/>
      <family val="1"/>
    </font>
    <font>
      <b/>
      <vertAlign val="superscript"/>
      <sz val="11"/>
      <name val="Times New Roman"/>
      <family val="1"/>
    </font>
    <font>
      <sz val="11"/>
      <name val="Calibri"/>
      <family val="2"/>
      <scheme val="minor"/>
    </font>
    <font>
      <sz val="14"/>
      <name val="Calibri"/>
      <family val="2"/>
      <scheme val="minor"/>
    </font>
    <font>
      <b/>
      <sz val="11"/>
      <name val="Calibri"/>
      <family val="2"/>
      <scheme val="minor"/>
    </font>
    <font>
      <sz val="9"/>
      <name val="Times New Roman"/>
      <family val="1"/>
    </font>
    <font>
      <vertAlign val="superscript"/>
      <sz val="9"/>
      <name val="Times New Roman"/>
      <family val="1"/>
    </font>
    <font>
      <vertAlign val="superscript"/>
      <sz val="9"/>
      <color theme="1"/>
      <name val="Times New Roman"/>
      <family val="1"/>
    </font>
    <font>
      <sz val="9"/>
      <name val="Calibri"/>
      <family val="2"/>
      <scheme val="minor"/>
    </font>
    <font>
      <sz val="9"/>
      <color theme="1"/>
      <name val="Calibri"/>
      <family val="2"/>
      <scheme val="minor"/>
    </font>
    <font>
      <vertAlign val="subscript"/>
      <sz val="9"/>
      <name val="Times New Roman"/>
      <family val="1"/>
    </font>
    <font>
      <sz val="11"/>
      <color rgb="FF7030A0"/>
      <name val="Calibri"/>
      <family val="2"/>
      <scheme val="minor"/>
    </font>
    <font>
      <i/>
      <sz val="9"/>
      <name val="Times New Roman"/>
      <family val="1"/>
    </font>
    <font>
      <vertAlign val="subscript"/>
      <sz val="11"/>
      <name val="Times New Roman"/>
      <family val="1"/>
    </font>
    <font>
      <b/>
      <u/>
      <sz val="11"/>
      <color theme="1"/>
      <name val="Times New Roman"/>
      <family val="1"/>
    </font>
    <font>
      <sz val="9"/>
      <color theme="1"/>
      <name val="Times New Roman"/>
      <family val="1"/>
    </font>
    <font>
      <u/>
      <sz val="9"/>
      <color theme="1"/>
      <name val="Times New Roman"/>
      <family val="1"/>
    </font>
    <font>
      <b/>
      <vertAlign val="superscript"/>
      <sz val="9"/>
      <color theme="1"/>
      <name val="Times New Roman"/>
      <family val="1"/>
    </font>
    <font>
      <b/>
      <sz val="11"/>
      <color rgb="FFFF0000"/>
      <name val="Times New Roman"/>
      <family val="1"/>
    </font>
    <font>
      <b/>
      <vertAlign val="subscript"/>
      <sz val="11"/>
      <color theme="1"/>
      <name val="Times New Roman"/>
      <family val="1"/>
    </font>
    <font>
      <sz val="9"/>
      <color indexed="81"/>
      <name val="Tahoma"/>
      <family val="2"/>
    </font>
    <font>
      <b/>
      <sz val="9"/>
      <color indexed="81"/>
      <name val="Tahoma"/>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9"/>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2">
    <xf numFmtId="0" fontId="0" fillId="0" borderId="0"/>
    <xf numFmtId="0" fontId="9"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5" applyNumberFormat="0" applyAlignment="0" applyProtection="0"/>
    <xf numFmtId="0" fontId="14" fillId="21" borderId="16"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17" applyNumberFormat="0" applyFill="0" applyAlignment="0" applyProtection="0"/>
    <xf numFmtId="0" fontId="18" fillId="0" borderId="18" applyNumberFormat="0" applyFill="0" applyAlignment="0" applyProtection="0"/>
    <xf numFmtId="0" fontId="19" fillId="0" borderId="19" applyNumberFormat="0" applyFill="0" applyAlignment="0" applyProtection="0"/>
    <xf numFmtId="0" fontId="19" fillId="0" borderId="0" applyNumberFormat="0" applyFill="0" applyBorder="0" applyAlignment="0" applyProtection="0"/>
    <xf numFmtId="0" fontId="20" fillId="7" borderId="15" applyNumberFormat="0" applyAlignment="0" applyProtection="0"/>
    <xf numFmtId="0" fontId="21" fillId="0" borderId="20" applyNumberFormat="0" applyFill="0" applyAlignment="0" applyProtection="0"/>
    <xf numFmtId="0" fontId="22" fillId="22" borderId="0" applyNumberFormat="0" applyBorder="0" applyAlignment="0" applyProtection="0"/>
    <xf numFmtId="0" fontId="10" fillId="23" borderId="21" applyNumberFormat="0" applyFont="0" applyAlignment="0" applyProtection="0"/>
    <xf numFmtId="0" fontId="23" fillId="20" borderId="22" applyNumberFormat="0" applyAlignment="0" applyProtection="0"/>
    <xf numFmtId="0" fontId="24" fillId="0" borderId="0" applyNumberFormat="0" applyFill="0" applyBorder="0" applyAlignment="0" applyProtection="0"/>
    <xf numFmtId="0" fontId="25" fillId="0" borderId="23" applyNumberFormat="0" applyFill="0" applyAlignment="0" applyProtection="0"/>
    <xf numFmtId="0" fontId="26" fillId="0" borderId="0" applyNumberFormat="0" applyFill="0" applyBorder="0" applyAlignment="0" applyProtection="0"/>
    <xf numFmtId="0" fontId="28" fillId="0" borderId="0"/>
    <xf numFmtId="43" fontId="28" fillId="0" borderId="0" applyFont="0" applyFill="0" applyBorder="0" applyAlignment="0" applyProtection="0"/>
    <xf numFmtId="0" fontId="29" fillId="24" borderId="0"/>
    <xf numFmtId="0" fontId="8" fillId="0" borderId="0"/>
    <xf numFmtId="0" fontId="27" fillId="0" borderId="0"/>
    <xf numFmtId="0" fontId="8" fillId="0" borderId="0"/>
    <xf numFmtId="0" fontId="8" fillId="0" borderId="0"/>
    <xf numFmtId="0" fontId="8" fillId="0" borderId="0"/>
    <xf numFmtId="43" fontId="8" fillId="0" borderId="0" applyFont="0" applyFill="0" applyBorder="0" applyAlignment="0" applyProtection="0"/>
  </cellStyleXfs>
  <cellXfs count="152">
    <xf numFmtId="0" fontId="0" fillId="0" borderId="0" xfId="0"/>
    <xf numFmtId="0" fontId="1" fillId="25" borderId="0" xfId="0" applyFont="1" applyFill="1" applyProtection="1">
      <protection locked="0"/>
    </xf>
    <xf numFmtId="0" fontId="2" fillId="0" borderId="0" xfId="0" applyFont="1" applyProtection="1">
      <protection locked="0"/>
    </xf>
    <xf numFmtId="0" fontId="54" fillId="25" borderId="0" xfId="0" applyFont="1" applyFill="1" applyProtection="1">
      <protection locked="0"/>
    </xf>
    <xf numFmtId="0" fontId="30" fillId="0" borderId="0" xfId="0" applyFont="1" applyProtection="1">
      <protection locked="0"/>
    </xf>
    <xf numFmtId="0" fontId="30" fillId="0" borderId="25" xfId="0" applyFont="1" applyBorder="1" applyAlignment="1" applyProtection="1">
      <alignment horizontal="center" vertical="center"/>
      <protection locked="0"/>
    </xf>
    <xf numFmtId="0" fontId="2" fillId="0" borderId="25" xfId="0" applyFont="1" applyBorder="1" applyAlignment="1" applyProtection="1">
      <alignment horizontal="center" vertical="center" wrapText="1"/>
    </xf>
    <xf numFmtId="2" fontId="2" fillId="0" borderId="26" xfId="0" applyNumberFormat="1" applyFont="1" applyBorder="1" applyAlignment="1" applyProtection="1">
      <alignment horizontal="center" vertical="center" wrapText="1"/>
    </xf>
    <xf numFmtId="2" fontId="2" fillId="0" borderId="4" xfId="0" applyNumberFormat="1" applyFont="1" applyBorder="1" applyAlignment="1" applyProtection="1">
      <alignment horizontal="center" vertical="center"/>
    </xf>
    <xf numFmtId="0" fontId="1" fillId="25" borderId="0" xfId="0" applyFont="1" applyFill="1" applyProtection="1"/>
    <xf numFmtId="0" fontId="2" fillId="0" borderId="0" xfId="0" applyFont="1" applyProtection="1"/>
    <xf numFmtId="0" fontId="30"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xf>
    <xf numFmtId="0" fontId="0" fillId="25" borderId="0" xfId="0" applyFont="1" applyFill="1" applyProtection="1">
      <protection locked="0"/>
    </xf>
    <xf numFmtId="0" fontId="0" fillId="0" borderId="0" xfId="0" applyFont="1" applyProtection="1">
      <protection locked="0"/>
    </xf>
    <xf numFmtId="0" fontId="3" fillId="0" borderId="0" xfId="0" applyFont="1" applyProtection="1">
      <protection locked="0"/>
    </xf>
    <xf numFmtId="0" fontId="27" fillId="25" borderId="0" xfId="0" applyFont="1" applyFill="1" applyProtection="1">
      <protection locked="0"/>
    </xf>
    <xf numFmtId="0" fontId="27" fillId="0" borderId="0" xfId="0" applyFont="1" applyProtection="1">
      <protection locked="0"/>
    </xf>
    <xf numFmtId="0" fontId="39" fillId="0" borderId="0" xfId="0" applyFont="1" applyProtection="1">
      <protection locked="0"/>
    </xf>
    <xf numFmtId="0" fontId="2" fillId="25" borderId="0" xfId="0" applyFont="1" applyFill="1" applyProtection="1">
      <protection locked="0"/>
    </xf>
    <xf numFmtId="0" fontId="30" fillId="25" borderId="24" xfId="0" applyFont="1" applyFill="1" applyBorder="1" applyAlignment="1" applyProtection="1">
      <alignment horizontal="center" vertical="center"/>
      <protection locked="0"/>
    </xf>
    <xf numFmtId="3" fontId="30" fillId="25" borderId="25" xfId="0" applyNumberFormat="1" applyFont="1" applyFill="1" applyBorder="1" applyAlignment="1" applyProtection="1">
      <alignment horizontal="center" vertical="center"/>
      <protection locked="0"/>
    </xf>
    <xf numFmtId="0" fontId="30" fillId="25" borderId="25" xfId="0" applyFont="1" applyFill="1" applyBorder="1" applyAlignment="1" applyProtection="1">
      <alignment horizontal="center" vertical="center"/>
      <protection locked="0"/>
    </xf>
    <xf numFmtId="0" fontId="30" fillId="25" borderId="3" xfId="0" applyFont="1" applyFill="1" applyBorder="1" applyAlignment="1" applyProtection="1">
      <alignment horizontal="center"/>
      <protection locked="0"/>
    </xf>
    <xf numFmtId="3" fontId="30" fillId="0" borderId="1" xfId="0" applyNumberFormat="1" applyFont="1" applyFill="1" applyBorder="1" applyAlignment="1" applyProtection="1">
      <alignment horizontal="center"/>
      <protection locked="0"/>
    </xf>
    <xf numFmtId="0" fontId="30" fillId="25" borderId="1" xfId="0" applyFont="1" applyFill="1" applyBorder="1" applyAlignment="1" applyProtection="1">
      <alignment horizontal="center"/>
      <protection locked="0"/>
    </xf>
    <xf numFmtId="2" fontId="30" fillId="25" borderId="1" xfId="0" applyNumberFormat="1" applyFont="1" applyFill="1" applyBorder="1" applyAlignment="1" applyProtection="1">
      <alignment horizontal="center"/>
      <protection locked="0"/>
    </xf>
    <xf numFmtId="0" fontId="38" fillId="25" borderId="0" xfId="0" applyFont="1" applyFill="1" applyProtection="1">
      <protection locked="0"/>
    </xf>
    <xf numFmtId="0" fontId="38" fillId="0" borderId="0" xfId="0" applyFont="1" applyProtection="1">
      <protection locked="0"/>
    </xf>
    <xf numFmtId="0" fontId="33" fillId="25" borderId="0" xfId="0" applyFont="1" applyFill="1" applyProtection="1">
      <protection locked="0"/>
    </xf>
    <xf numFmtId="0" fontId="43" fillId="25" borderId="0" xfId="0" applyFont="1" applyFill="1" applyProtection="1">
      <protection locked="0"/>
    </xf>
    <xf numFmtId="2" fontId="30" fillId="0" borderId="0" xfId="0" applyNumberFormat="1" applyFont="1" applyProtection="1">
      <protection locked="0"/>
    </xf>
    <xf numFmtId="0" fontId="32" fillId="0" borderId="0" xfId="0" applyFont="1" applyProtection="1">
      <protection locked="0"/>
    </xf>
    <xf numFmtId="0" fontId="31" fillId="0" borderId="0" xfId="0" applyFont="1" applyProtection="1">
      <protection locked="0"/>
    </xf>
    <xf numFmtId="0" fontId="32" fillId="25" borderId="0" xfId="0" applyFont="1" applyFill="1" applyProtection="1">
      <protection locked="0"/>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50" fillId="25" borderId="0" xfId="0" applyFont="1" applyFill="1" applyProtection="1"/>
    <xf numFmtId="0" fontId="0" fillId="25" borderId="0" xfId="0" applyFont="1" applyFill="1" applyProtection="1"/>
    <xf numFmtId="0" fontId="34" fillId="25" borderId="0" xfId="0" applyFont="1" applyFill="1" applyProtection="1"/>
    <xf numFmtId="0" fontId="1" fillId="25" borderId="7" xfId="0" applyFont="1" applyFill="1" applyBorder="1" applyAlignment="1" applyProtection="1">
      <alignment horizontal="center" vertical="center"/>
    </xf>
    <xf numFmtId="0" fontId="1" fillId="25" borderId="8"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wrapText="1"/>
    </xf>
    <xf numFmtId="43" fontId="2" fillId="25" borderId="26" xfId="0" applyNumberFormat="1" applyFont="1" applyFill="1" applyBorder="1" applyAlignment="1" applyProtection="1">
      <alignment horizontal="center" vertical="center" wrapText="1"/>
    </xf>
    <xf numFmtId="43" fontId="27" fillId="25" borderId="4" xfId="51" applyFont="1" applyFill="1" applyBorder="1" applyAlignment="1" applyProtection="1">
      <alignment horizontal="center" vertical="center"/>
    </xf>
    <xf numFmtId="43" fontId="27" fillId="25" borderId="4" xfId="51" applyNumberFormat="1" applyFont="1" applyFill="1" applyBorder="1" applyAlignment="1" applyProtection="1">
      <alignment horizontal="center" vertical="center"/>
    </xf>
    <xf numFmtId="43" fontId="34" fillId="25" borderId="6" xfId="51" applyNumberFormat="1" applyFont="1" applyFill="1" applyBorder="1" applyAlignment="1" applyProtection="1">
      <alignment horizontal="center" vertical="center"/>
    </xf>
    <xf numFmtId="0" fontId="1" fillId="25" borderId="2" xfId="0" applyFont="1" applyFill="1" applyBorder="1" applyAlignment="1" applyProtection="1">
      <alignment horizontal="center"/>
    </xf>
    <xf numFmtId="3" fontId="1" fillId="25" borderId="2" xfId="0" applyNumberFormat="1" applyFont="1" applyFill="1" applyBorder="1" applyAlignment="1" applyProtection="1">
      <alignment horizontal="center"/>
    </xf>
    <xf numFmtId="0" fontId="1" fillId="25" borderId="5" xfId="0" applyFont="1" applyFill="1" applyBorder="1" applyAlignment="1" applyProtection="1">
      <alignment horizontal="center" vertical="center"/>
    </xf>
    <xf numFmtId="0" fontId="3" fillId="25" borderId="0" xfId="0" applyFont="1" applyFill="1" applyProtection="1"/>
    <xf numFmtId="0" fontId="1" fillId="0" borderId="0" xfId="0" applyFont="1" applyFill="1" applyProtection="1"/>
    <xf numFmtId="3" fontId="1" fillId="0" borderId="0" xfId="51" applyNumberFormat="1" applyFont="1" applyFill="1" applyProtection="1"/>
    <xf numFmtId="0" fontId="0" fillId="0" borderId="0" xfId="0" applyFont="1" applyFill="1" applyProtection="1"/>
    <xf numFmtId="0" fontId="34" fillId="0" borderId="0" xfId="0" applyFont="1" applyFill="1" applyProtection="1"/>
    <xf numFmtId="0" fontId="40" fillId="0" borderId="0" xfId="0" applyFont="1" applyFill="1" applyProtection="1"/>
    <xf numFmtId="3" fontId="34" fillId="0" borderId="0" xfId="0" applyNumberFormat="1" applyFont="1" applyFill="1" applyProtection="1"/>
    <xf numFmtId="0" fontId="38" fillId="0" borderId="0" xfId="0" applyFont="1" applyFill="1" applyProtection="1"/>
    <xf numFmtId="0" fontId="42" fillId="25" borderId="0" xfId="0" applyFont="1" applyFill="1" applyAlignment="1" applyProtection="1"/>
    <xf numFmtId="0" fontId="33" fillId="25" borderId="0" xfId="0" applyFont="1" applyFill="1" applyProtection="1"/>
    <xf numFmtId="0" fontId="2" fillId="25" borderId="0" xfId="0" applyFont="1" applyFill="1" applyAlignment="1" applyProtection="1">
      <alignment horizontal="center"/>
    </xf>
    <xf numFmtId="164" fontId="2" fillId="25" borderId="0" xfId="0" applyNumberFormat="1" applyFont="1" applyFill="1" applyAlignment="1" applyProtection="1">
      <alignment horizontal="center"/>
    </xf>
    <xf numFmtId="0" fontId="34" fillId="25" borderId="8" xfId="0" applyFont="1" applyFill="1" applyBorder="1" applyAlignment="1" applyProtection="1">
      <alignment horizontal="center" wrapText="1"/>
    </xf>
    <xf numFmtId="0" fontId="34" fillId="25" borderId="9" xfId="0" applyFont="1" applyFill="1" applyBorder="1" applyAlignment="1" applyProtection="1">
      <alignment horizontal="center" vertical="center" wrapText="1"/>
    </xf>
    <xf numFmtId="0" fontId="27" fillId="25" borderId="3" xfId="0" applyFont="1" applyFill="1" applyBorder="1" applyAlignment="1" applyProtection="1"/>
    <xf numFmtId="11" fontId="27" fillId="25" borderId="1" xfId="0" applyNumberFormat="1" applyFont="1" applyFill="1" applyBorder="1" applyAlignment="1" applyProtection="1">
      <alignment horizontal="center"/>
    </xf>
    <xf numFmtId="2" fontId="2" fillId="25" borderId="1" xfId="0" applyNumberFormat="1" applyFont="1" applyFill="1" applyBorder="1" applyAlignment="1" applyProtection="1">
      <alignment horizontal="center" vertical="center"/>
    </xf>
    <xf numFmtId="2" fontId="2" fillId="25" borderId="4" xfId="0" applyNumberFormat="1" applyFont="1" applyFill="1" applyBorder="1" applyAlignment="1" applyProtection="1">
      <alignment horizontal="center"/>
    </xf>
    <xf numFmtId="0" fontId="2" fillId="25" borderId="3" xfId="0" applyFont="1" applyFill="1" applyBorder="1" applyAlignment="1" applyProtection="1"/>
    <xf numFmtId="11" fontId="2" fillId="25" borderId="1" xfId="0" applyNumberFormat="1" applyFont="1" applyFill="1" applyBorder="1" applyAlignment="1" applyProtection="1">
      <alignment horizontal="center"/>
    </xf>
    <xf numFmtId="2" fontId="2" fillId="25" borderId="1" xfId="0" applyNumberFormat="1" applyFont="1" applyFill="1" applyBorder="1" applyAlignment="1" applyProtection="1">
      <alignment horizontal="center"/>
    </xf>
    <xf numFmtId="2" fontId="2" fillId="25" borderId="1" xfId="51" applyNumberFormat="1" applyFont="1" applyFill="1" applyBorder="1" applyAlignment="1" applyProtection="1">
      <alignment horizontal="center" vertical="center"/>
    </xf>
    <xf numFmtId="2" fontId="27" fillId="25" borderId="1" xfId="0" applyNumberFormat="1" applyFont="1" applyFill="1" applyBorder="1" applyAlignment="1" applyProtection="1">
      <alignment horizontal="center"/>
    </xf>
    <xf numFmtId="2" fontId="27" fillId="25" borderId="14" xfId="0" applyNumberFormat="1" applyFont="1" applyFill="1" applyBorder="1" applyAlignment="1" applyProtection="1">
      <alignment horizontal="center"/>
    </xf>
    <xf numFmtId="4" fontId="2" fillId="25" borderId="1" xfId="51" applyNumberFormat="1" applyFont="1" applyFill="1" applyBorder="1" applyAlignment="1" applyProtection="1">
      <alignment horizontal="center"/>
    </xf>
    <xf numFmtId="4" fontId="2" fillId="25" borderId="4" xfId="51" applyNumberFormat="1" applyFont="1" applyFill="1" applyBorder="1" applyAlignment="1" applyProtection="1">
      <alignment horizontal="center"/>
    </xf>
    <xf numFmtId="11" fontId="27" fillId="25" borderId="11" xfId="0" applyNumberFormat="1" applyFont="1" applyFill="1" applyBorder="1" applyAlignment="1" applyProtection="1">
      <alignment horizontal="center"/>
    </xf>
    <xf numFmtId="2" fontId="30" fillId="25" borderId="0" xfId="0" applyNumberFormat="1" applyFont="1" applyFill="1" applyProtection="1"/>
    <xf numFmtId="0" fontId="2" fillId="25" borderId="10" xfId="0" applyFont="1" applyFill="1" applyBorder="1" applyAlignment="1" applyProtection="1"/>
    <xf numFmtId="11" fontId="2" fillId="25" borderId="12" xfId="0" applyNumberFormat="1" applyFont="1" applyFill="1" applyBorder="1" applyAlignment="1" applyProtection="1">
      <alignment horizontal="center"/>
    </xf>
    <xf numFmtId="4" fontId="2" fillId="25" borderId="11" xfId="51" applyNumberFormat="1" applyFont="1" applyFill="1" applyBorder="1" applyAlignment="1" applyProtection="1">
      <alignment horizontal="center"/>
    </xf>
    <xf numFmtId="4" fontId="27" fillId="0" borderId="13" xfId="51" applyNumberFormat="1" applyFont="1" applyFill="1" applyBorder="1" applyAlignment="1" applyProtection="1">
      <alignment horizontal="center"/>
    </xf>
    <xf numFmtId="0" fontId="2" fillId="25" borderId="5" xfId="0" applyFont="1" applyFill="1" applyBorder="1" applyAlignment="1" applyProtection="1"/>
    <xf numFmtId="11" fontId="2" fillId="25" borderId="2" xfId="0" applyNumberFormat="1" applyFont="1" applyFill="1" applyBorder="1" applyAlignment="1" applyProtection="1">
      <alignment horizontal="center"/>
    </xf>
    <xf numFmtId="2" fontId="2" fillId="25" borderId="2" xfId="0" applyNumberFormat="1" applyFont="1" applyFill="1" applyBorder="1" applyAlignment="1" applyProtection="1">
      <alignment horizontal="center"/>
    </xf>
    <xf numFmtId="4" fontId="2" fillId="25" borderId="6" xfId="51" applyNumberFormat="1" applyFont="1" applyFill="1" applyBorder="1" applyAlignment="1" applyProtection="1">
      <alignment horizontal="center"/>
    </xf>
    <xf numFmtId="0" fontId="42" fillId="25" borderId="0" xfId="0" applyFont="1" applyFill="1" applyProtection="1"/>
    <xf numFmtId="0" fontId="44" fillId="25" borderId="0" xfId="0" applyFont="1" applyFill="1" applyProtection="1"/>
    <xf numFmtId="0" fontId="34" fillId="25" borderId="0" xfId="0" applyFont="1" applyFill="1" applyAlignment="1" applyProtection="1">
      <alignment horizontal="left"/>
    </xf>
    <xf numFmtId="0" fontId="1" fillId="25" borderId="27" xfId="0" applyFont="1" applyFill="1" applyBorder="1" applyAlignment="1" applyProtection="1">
      <alignment horizontal="center" wrapText="1"/>
    </xf>
    <xf numFmtId="0" fontId="1" fillId="25" borderId="28" xfId="0" applyFont="1" applyFill="1" applyBorder="1" applyAlignment="1" applyProtection="1">
      <alignment horizontal="center" wrapText="1"/>
    </xf>
    <xf numFmtId="2" fontId="1" fillId="25" borderId="28" xfId="0" applyNumberFormat="1" applyFont="1" applyFill="1" applyBorder="1" applyAlignment="1" applyProtection="1">
      <alignment horizontal="center" wrapText="1"/>
    </xf>
    <xf numFmtId="2" fontId="34" fillId="25" borderId="29" xfId="0" applyNumberFormat="1" applyFont="1" applyFill="1" applyBorder="1" applyAlignment="1" applyProtection="1">
      <alignment horizontal="center" wrapText="1"/>
    </xf>
    <xf numFmtId="0" fontId="2" fillId="25" borderId="24" xfId="0" applyFont="1" applyFill="1" applyBorder="1" applyAlignment="1" applyProtection="1">
      <alignment horizontal="left"/>
    </xf>
    <xf numFmtId="11" fontId="2" fillId="25" borderId="25" xfId="0" applyNumberFormat="1" applyFont="1" applyFill="1" applyBorder="1" applyAlignment="1" applyProtection="1">
      <alignment horizontal="center" wrapText="1"/>
    </xf>
    <xf numFmtId="2" fontId="2" fillId="25" borderId="25" xfId="0" applyNumberFormat="1" applyFont="1" applyFill="1" applyBorder="1" applyAlignment="1" applyProtection="1">
      <alignment horizontal="center" wrapText="1"/>
    </xf>
    <xf numFmtId="11" fontId="27" fillId="25" borderId="9" xfId="0" applyNumberFormat="1" applyFont="1" applyFill="1" applyBorder="1" applyAlignment="1" applyProtection="1">
      <alignment horizontal="center" wrapText="1"/>
    </xf>
    <xf numFmtId="11" fontId="2" fillId="25" borderId="25" xfId="0" applyNumberFormat="1" applyFont="1" applyFill="1" applyBorder="1" applyAlignment="1" applyProtection="1">
      <alignment horizontal="center"/>
    </xf>
    <xf numFmtId="2" fontId="2" fillId="25" borderId="25" xfId="0" applyNumberFormat="1" applyFont="1" applyFill="1" applyBorder="1" applyAlignment="1" applyProtection="1">
      <alignment horizontal="center"/>
    </xf>
    <xf numFmtId="11" fontId="2" fillId="25" borderId="26" xfId="0" applyNumberFormat="1" applyFont="1" applyFill="1" applyBorder="1" applyAlignment="1" applyProtection="1">
      <alignment horizontal="center"/>
    </xf>
    <xf numFmtId="0" fontId="2" fillId="25" borderId="3" xfId="0" applyFont="1" applyFill="1" applyBorder="1" applyAlignment="1" applyProtection="1">
      <alignment horizontal="left"/>
    </xf>
    <xf numFmtId="11" fontId="2" fillId="25" borderId="4" xfId="0" applyNumberFormat="1" applyFont="1" applyFill="1" applyBorder="1" applyAlignment="1" applyProtection="1">
      <alignment horizontal="center"/>
    </xf>
    <xf numFmtId="0" fontId="27" fillId="25" borderId="3" xfId="0" applyFont="1" applyFill="1" applyBorder="1" applyAlignment="1" applyProtection="1">
      <alignment horizontal="left"/>
    </xf>
    <xf numFmtId="11" fontId="27" fillId="25" borderId="4" xfId="0" applyNumberFormat="1" applyFont="1" applyFill="1" applyBorder="1" applyAlignment="1" applyProtection="1">
      <alignment horizontal="center"/>
    </xf>
    <xf numFmtId="11" fontId="2" fillId="25" borderId="6" xfId="0" applyNumberFormat="1" applyFont="1" applyFill="1" applyBorder="1" applyAlignment="1" applyProtection="1">
      <alignment horizontal="center"/>
    </xf>
    <xf numFmtId="0" fontId="1" fillId="25" borderId="0" xfId="0" applyFont="1" applyFill="1" applyBorder="1" applyAlignment="1" applyProtection="1"/>
    <xf numFmtId="11" fontId="2" fillId="25" borderId="0" xfId="0" applyNumberFormat="1" applyFont="1" applyFill="1" applyBorder="1" applyAlignment="1" applyProtection="1">
      <alignment horizontal="center"/>
    </xf>
    <xf numFmtId="2" fontId="1" fillId="25" borderId="0" xfId="0" applyNumberFormat="1" applyFont="1" applyFill="1" applyBorder="1" applyAlignment="1" applyProtection="1">
      <alignment horizontal="center"/>
    </xf>
    <xf numFmtId="0" fontId="1" fillId="25" borderId="1" xfId="0" applyFont="1" applyFill="1" applyBorder="1" applyAlignment="1" applyProtection="1">
      <alignment horizontal="center" vertical="center"/>
    </xf>
    <xf numFmtId="0" fontId="34" fillId="25" borderId="1" xfId="0" applyFont="1" applyFill="1" applyBorder="1" applyAlignment="1" applyProtection="1">
      <alignment horizontal="center" wrapText="1"/>
    </xf>
    <xf numFmtId="0" fontId="1" fillId="25" borderId="1" xfId="0" applyFont="1" applyFill="1" applyBorder="1" applyAlignment="1" applyProtection="1">
      <alignment horizontal="center" vertical="center" wrapText="1"/>
    </xf>
    <xf numFmtId="0" fontId="2" fillId="25" borderId="1" xfId="0" applyFont="1" applyFill="1" applyBorder="1" applyAlignment="1" applyProtection="1">
      <alignment horizontal="left" vertical="center"/>
    </xf>
    <xf numFmtId="0" fontId="2" fillId="25" borderId="1" xfId="0" applyFont="1" applyFill="1" applyBorder="1" applyAlignment="1" applyProtection="1">
      <alignment horizontal="center" vertical="center"/>
    </xf>
    <xf numFmtId="4" fontId="2" fillId="25" borderId="1" xfId="0" applyNumberFormat="1" applyFont="1" applyFill="1" applyBorder="1" applyAlignment="1" applyProtection="1">
      <alignment horizontal="center" vertical="center"/>
    </xf>
    <xf numFmtId="0" fontId="2" fillId="25" borderId="1" xfId="0" applyFont="1" applyFill="1" applyBorder="1" applyAlignment="1" applyProtection="1"/>
    <xf numFmtId="0" fontId="2" fillId="25" borderId="1" xfId="0" applyFont="1" applyFill="1" applyBorder="1" applyAlignment="1" applyProtection="1">
      <alignment horizontal="center"/>
    </xf>
    <xf numFmtId="0" fontId="34" fillId="25" borderId="1" xfId="0" applyFont="1" applyFill="1" applyBorder="1" applyAlignment="1" applyProtection="1"/>
    <xf numFmtId="0" fontId="2" fillId="25" borderId="1" xfId="0" applyFont="1" applyFill="1" applyBorder="1" applyProtection="1"/>
    <xf numFmtId="4" fontId="1" fillId="25" borderId="1" xfId="0" applyNumberFormat="1" applyFont="1" applyFill="1" applyBorder="1" applyAlignment="1" applyProtection="1">
      <alignment horizontal="center" vertical="center"/>
    </xf>
    <xf numFmtId="0" fontId="42" fillId="25" borderId="0" xfId="0" applyFont="1" applyFill="1" applyAlignment="1" applyProtection="1">
      <alignment horizontal="left" vertical="center"/>
    </xf>
    <xf numFmtId="0" fontId="45" fillId="25" borderId="0" xfId="0" applyFont="1" applyFill="1" applyProtection="1"/>
    <xf numFmtId="0" fontId="30" fillId="25" borderId="0" xfId="0" applyFont="1" applyFill="1" applyProtection="1"/>
    <xf numFmtId="0" fontId="47" fillId="25" borderId="0" xfId="0" applyFont="1" applyFill="1" applyProtection="1"/>
    <xf numFmtId="0" fontId="38" fillId="25" borderId="0" xfId="0" applyFont="1" applyFill="1" applyProtection="1"/>
    <xf numFmtId="0" fontId="47" fillId="25" borderId="0" xfId="0" applyFont="1" applyFill="1" applyAlignment="1" applyProtection="1">
      <alignment horizontal="left"/>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42" fillId="25" borderId="0" xfId="0" applyFont="1" applyFill="1" applyAlignment="1" applyProtection="1">
      <alignment horizontal="left" wrapText="1"/>
      <protection locked="0"/>
    </xf>
    <xf numFmtId="0" fontId="42" fillId="25" borderId="0" xfId="0" applyFont="1" applyFill="1" applyAlignment="1" applyProtection="1">
      <alignment horizontal="left" wrapText="1"/>
    </xf>
    <xf numFmtId="0" fontId="41" fillId="25" borderId="0" xfId="0" applyFont="1" applyFill="1" applyAlignment="1" applyProtection="1">
      <alignment wrapText="1"/>
    </xf>
    <xf numFmtId="0" fontId="41" fillId="0" borderId="0" xfId="0" applyFont="1" applyFill="1" applyAlignment="1" applyProtection="1">
      <alignment wrapText="1"/>
    </xf>
    <xf numFmtId="0" fontId="42" fillId="25" borderId="0" xfId="0" applyFont="1" applyFill="1" applyAlignment="1" applyProtection="1">
      <alignment wrapText="1"/>
    </xf>
    <xf numFmtId="0" fontId="41" fillId="25" borderId="0" xfId="0" applyFont="1" applyFill="1" applyAlignment="1" applyProtection="1">
      <alignment vertical="center" wrapText="1"/>
    </xf>
    <xf numFmtId="0" fontId="53" fillId="25" borderId="0" xfId="0" applyFont="1" applyFill="1" applyProtection="1"/>
    <xf numFmtId="0" fontId="1" fillId="25" borderId="0" xfId="0" applyFont="1" applyFill="1" applyAlignment="1" applyProtection="1">
      <alignment horizontal="center"/>
    </xf>
    <xf numFmtId="0" fontId="43" fillId="25" borderId="0" xfId="0" applyFont="1" applyFill="1" applyAlignment="1" applyProtection="1">
      <alignment wrapText="1"/>
    </xf>
    <xf numFmtId="0" fontId="43" fillId="0" borderId="0" xfId="0" applyFont="1" applyProtection="1"/>
    <xf numFmtId="0" fontId="43" fillId="0" borderId="0" xfId="0" applyFont="1" applyAlignment="1" applyProtection="1">
      <alignment wrapText="1"/>
    </xf>
    <xf numFmtId="0" fontId="1" fillId="0" borderId="0" xfId="0" applyFont="1" applyAlignment="1" applyProtection="1">
      <alignment horizontal="left"/>
    </xf>
    <xf numFmtId="0" fontId="2" fillId="0" borderId="0" xfId="0" applyFont="1" applyAlignment="1" applyProtection="1">
      <alignment horizontal="left"/>
    </xf>
    <xf numFmtId="0" fontId="1" fillId="0" borderId="0" xfId="0" applyFont="1" applyProtection="1"/>
    <xf numFmtId="0" fontId="1"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30" fillId="0" borderId="3"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xf>
    <xf numFmtId="0" fontId="30" fillId="0" borderId="30"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2" fontId="2" fillId="0" borderId="32" xfId="0" applyNumberFormat="1" applyFont="1" applyBorder="1" applyAlignment="1" applyProtection="1">
      <alignment horizontal="center" vertical="center"/>
    </xf>
    <xf numFmtId="2" fontId="2" fillId="0" borderId="31" xfId="0" applyNumberFormat="1" applyFont="1" applyBorder="1" applyAlignment="1" applyProtection="1">
      <alignment horizontal="center" vertical="center"/>
    </xf>
  </cellXfs>
  <cellStyles count="5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xfId="51" builtinId="3"/>
    <cellStyle name="Comma 2" xfId="44"/>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43"/>
    <cellStyle name="Normal 3" xfId="46"/>
    <cellStyle name="Normal 3 2" xfId="48"/>
    <cellStyle name="Normal 3 2 2" xfId="50"/>
    <cellStyle name="Normal 3 3" xfId="49"/>
    <cellStyle name="Normal 4" xfId="47"/>
    <cellStyle name="Normal 5" xfId="1"/>
    <cellStyle name="Note 2" xfId="38"/>
    <cellStyle name="Output 2" xfId="39"/>
    <cellStyle name="Shade1" xfId="45"/>
    <cellStyle name="Title 2" xfId="40"/>
    <cellStyle name="Total 2" xfId="41"/>
    <cellStyle name="Warning Text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2"/>
  <sheetViews>
    <sheetView tabSelected="1" view="pageLayout" topLeftCell="A29" zoomScaleNormal="100" zoomScaleSheetLayoutView="100" workbookViewId="0">
      <selection activeCell="B35" sqref="B35"/>
    </sheetView>
  </sheetViews>
  <sheetFormatPr defaultColWidth="9.109375" defaultRowHeight="18" x14ac:dyDescent="0.35"/>
  <cols>
    <col min="1" max="1" width="31.6640625" style="15" customWidth="1"/>
    <col min="2" max="2" width="13" style="15" customWidth="1"/>
    <col min="3" max="3" width="13.44140625" style="15" customWidth="1"/>
    <col min="4" max="4" width="12.5546875" style="15" customWidth="1"/>
    <col min="5" max="5" width="12.109375" style="15" customWidth="1"/>
    <col min="6" max="6" width="12.44140625" style="15" customWidth="1"/>
    <col min="7" max="16384" width="9.109375" style="15"/>
  </cols>
  <sheetData>
    <row r="1" spans="1:16" x14ac:dyDescent="0.35">
      <c r="A1" s="37" t="s">
        <v>0</v>
      </c>
      <c r="B1" s="13"/>
      <c r="C1" s="13"/>
      <c r="D1" s="13"/>
      <c r="E1" s="13"/>
      <c r="F1" s="14"/>
    </row>
    <row r="2" spans="1:16" x14ac:dyDescent="0.35">
      <c r="A2" s="9" t="s">
        <v>22</v>
      </c>
      <c r="B2" s="38"/>
      <c r="C2" s="38"/>
      <c r="D2" s="38"/>
      <c r="E2" s="13"/>
      <c r="F2" s="14"/>
      <c r="G2" s="14"/>
    </row>
    <row r="3" spans="1:16" ht="16.5" customHeight="1" x14ac:dyDescent="0.35">
      <c r="A3" s="3" t="s">
        <v>89</v>
      </c>
      <c r="B3" s="13"/>
      <c r="C3" s="13"/>
      <c r="D3" s="13"/>
      <c r="E3" s="13"/>
      <c r="F3" s="14"/>
      <c r="G3" s="14"/>
    </row>
    <row r="4" spans="1:16" s="18" customFormat="1" x14ac:dyDescent="0.35">
      <c r="A4" s="3" t="s">
        <v>90</v>
      </c>
      <c r="B4" s="16"/>
      <c r="C4" s="16"/>
      <c r="D4" s="16"/>
      <c r="E4" s="16"/>
      <c r="F4" s="17"/>
      <c r="G4" s="17"/>
      <c r="H4" s="17"/>
      <c r="I4" s="17"/>
      <c r="J4" s="17"/>
      <c r="K4" s="17"/>
      <c r="L4" s="17"/>
      <c r="M4" s="17"/>
      <c r="N4" s="17"/>
      <c r="O4" s="17"/>
      <c r="P4" s="17"/>
    </row>
    <row r="5" spans="1:16" ht="12.75" customHeight="1" x14ac:dyDescent="0.35">
      <c r="A5" s="1"/>
      <c r="B5" s="13"/>
      <c r="C5" s="13"/>
      <c r="D5" s="13"/>
      <c r="E5" s="13"/>
      <c r="F5" s="14"/>
      <c r="G5" s="2"/>
      <c r="H5" s="2"/>
      <c r="I5" s="2"/>
      <c r="J5" s="2"/>
      <c r="K5" s="2"/>
      <c r="L5" s="2"/>
      <c r="M5" s="2"/>
      <c r="N5" s="2"/>
      <c r="O5" s="2"/>
      <c r="P5" s="2"/>
    </row>
    <row r="6" spans="1:16" ht="18.600000000000001" thickBot="1" x14ac:dyDescent="0.4">
      <c r="A6" s="39" t="s">
        <v>20</v>
      </c>
      <c r="B6" s="19"/>
      <c r="C6" s="19"/>
      <c r="D6" s="19"/>
      <c r="E6" s="19"/>
      <c r="F6" s="2"/>
      <c r="G6" s="2"/>
      <c r="H6" s="2"/>
      <c r="I6" s="2"/>
      <c r="J6" s="2"/>
      <c r="K6" s="2"/>
      <c r="L6" s="2"/>
      <c r="M6" s="2"/>
      <c r="N6" s="2"/>
      <c r="O6" s="2"/>
      <c r="P6" s="2"/>
    </row>
    <row r="7" spans="1:16" ht="58.2" x14ac:dyDescent="0.35">
      <c r="A7" s="40" t="s">
        <v>16</v>
      </c>
      <c r="B7" s="41" t="s">
        <v>17</v>
      </c>
      <c r="C7" s="41" t="s">
        <v>19</v>
      </c>
      <c r="D7" s="42" t="s">
        <v>101</v>
      </c>
      <c r="E7" s="19"/>
      <c r="F7" s="2"/>
      <c r="G7" s="2"/>
      <c r="H7" s="2"/>
      <c r="I7" s="2"/>
      <c r="J7" s="2"/>
      <c r="K7" s="2"/>
      <c r="L7" s="2"/>
      <c r="M7" s="2"/>
      <c r="N7" s="2"/>
      <c r="O7" s="2"/>
      <c r="P7" s="2"/>
    </row>
    <row r="8" spans="1:16" x14ac:dyDescent="0.35">
      <c r="A8" s="20" t="s">
        <v>83</v>
      </c>
      <c r="B8" s="21">
        <v>1006</v>
      </c>
      <c r="C8" s="22">
        <f>B8*7000/1000000</f>
        <v>7.0419999999999998</v>
      </c>
      <c r="D8" s="43">
        <f>C8*8760</f>
        <v>61687.92</v>
      </c>
      <c r="E8" s="19"/>
      <c r="F8" s="2"/>
      <c r="G8" s="2"/>
      <c r="H8" s="2"/>
      <c r="I8" s="2"/>
      <c r="J8" s="2"/>
      <c r="K8" s="2"/>
      <c r="L8" s="2"/>
      <c r="M8" s="2"/>
      <c r="N8" s="2"/>
      <c r="O8" s="2"/>
      <c r="P8" s="2"/>
    </row>
    <row r="9" spans="1:16" x14ac:dyDescent="0.35">
      <c r="A9" s="23" t="s">
        <v>84</v>
      </c>
      <c r="B9" s="24">
        <v>447</v>
      </c>
      <c r="C9" s="25">
        <f>B9*7000/1000000</f>
        <v>3.129</v>
      </c>
      <c r="D9" s="44">
        <f t="shared" ref="D9:D11" si="0">C9*8760</f>
        <v>27410.04</v>
      </c>
      <c r="E9" s="19"/>
      <c r="F9" s="2"/>
      <c r="G9" s="2"/>
      <c r="H9" s="2"/>
      <c r="I9" s="2"/>
      <c r="J9" s="2"/>
      <c r="K9" s="2"/>
      <c r="L9" s="2"/>
      <c r="M9" s="2"/>
      <c r="N9" s="2"/>
      <c r="O9" s="2"/>
      <c r="P9" s="2"/>
    </row>
    <row r="10" spans="1:16" x14ac:dyDescent="0.35">
      <c r="A10" s="23" t="s">
        <v>85</v>
      </c>
      <c r="B10" s="24">
        <v>373</v>
      </c>
      <c r="C10" s="25">
        <f t="shared" ref="C10:C11" si="1">B10*7000/1000000</f>
        <v>2.6110000000000002</v>
      </c>
      <c r="D10" s="45">
        <f t="shared" si="0"/>
        <v>22872.36</v>
      </c>
      <c r="E10" s="19"/>
      <c r="F10" s="2"/>
      <c r="G10" s="2"/>
      <c r="H10" s="2"/>
      <c r="I10" s="2"/>
      <c r="J10" s="2"/>
      <c r="K10" s="2"/>
      <c r="L10" s="2"/>
      <c r="M10" s="2"/>
      <c r="N10" s="2"/>
      <c r="O10" s="2"/>
      <c r="P10" s="2"/>
    </row>
    <row r="11" spans="1:16" x14ac:dyDescent="0.35">
      <c r="A11" s="23" t="s">
        <v>86</v>
      </c>
      <c r="B11" s="24">
        <v>1168</v>
      </c>
      <c r="C11" s="26">
        <f t="shared" si="1"/>
        <v>8.1760000000000002</v>
      </c>
      <c r="D11" s="44">
        <f t="shared" si="0"/>
        <v>71621.759999999995</v>
      </c>
      <c r="E11" s="19"/>
      <c r="F11" s="2"/>
      <c r="G11" s="2"/>
      <c r="H11" s="2"/>
      <c r="I11" s="2"/>
      <c r="J11" s="2"/>
      <c r="K11" s="2"/>
      <c r="L11" s="2"/>
      <c r="M11" s="2"/>
      <c r="N11" s="2"/>
      <c r="O11" s="2"/>
      <c r="P11" s="2"/>
    </row>
    <row r="12" spans="1:16" ht="18.600000000000001" thickBot="1" x14ac:dyDescent="0.4">
      <c r="A12" s="49" t="s">
        <v>18</v>
      </c>
      <c r="B12" s="48">
        <f>SUM(B9:B11)</f>
        <v>1988</v>
      </c>
      <c r="C12" s="47">
        <f>SUM(C9:C11)</f>
        <v>13.916</v>
      </c>
      <c r="D12" s="46">
        <f>SUM(D9:D11)</f>
        <v>121904.16</v>
      </c>
      <c r="E12" s="19"/>
      <c r="F12" s="2"/>
      <c r="G12" s="2"/>
      <c r="H12" s="2"/>
      <c r="I12" s="2"/>
      <c r="J12" s="2"/>
      <c r="K12" s="2"/>
      <c r="L12" s="2"/>
      <c r="M12" s="2"/>
      <c r="N12" s="2"/>
      <c r="O12" s="2"/>
      <c r="P12" s="2"/>
    </row>
    <row r="13" spans="1:16" ht="28.65" customHeight="1" x14ac:dyDescent="0.35">
      <c r="A13" s="129" t="s">
        <v>54</v>
      </c>
      <c r="B13" s="129"/>
      <c r="C13" s="129"/>
      <c r="D13" s="129"/>
      <c r="E13" s="129"/>
      <c r="F13" s="2"/>
      <c r="G13" s="2"/>
      <c r="H13" s="2"/>
      <c r="I13" s="2"/>
      <c r="J13" s="2"/>
      <c r="K13" s="2"/>
      <c r="L13" s="2"/>
      <c r="M13" s="2"/>
      <c r="N13" s="2"/>
      <c r="O13" s="2"/>
      <c r="P13" s="2"/>
    </row>
    <row r="14" spans="1:16" ht="16.5" customHeight="1" x14ac:dyDescent="0.35">
      <c r="A14" s="133" t="s">
        <v>68</v>
      </c>
      <c r="B14" s="133"/>
      <c r="C14" s="133"/>
      <c r="D14" s="38"/>
      <c r="E14" s="38"/>
      <c r="F14" s="13"/>
    </row>
    <row r="15" spans="1:16" x14ac:dyDescent="0.35">
      <c r="A15" s="9"/>
      <c r="B15" s="50"/>
      <c r="C15" s="9"/>
      <c r="D15" s="38"/>
      <c r="E15" s="38"/>
      <c r="F15" s="13"/>
    </row>
    <row r="16" spans="1:16" x14ac:dyDescent="0.35">
      <c r="A16" s="51" t="s">
        <v>73</v>
      </c>
      <c r="B16" s="51"/>
      <c r="C16" s="52">
        <f>98*2000/B33</f>
        <v>61250</v>
      </c>
      <c r="D16" s="53"/>
      <c r="E16" s="53"/>
      <c r="F16" s="13"/>
    </row>
    <row r="17" spans="1:6" s="18" customFormat="1" x14ac:dyDescent="0.35">
      <c r="A17" s="130" t="s">
        <v>88</v>
      </c>
      <c r="B17" s="130"/>
      <c r="C17" s="130"/>
      <c r="D17" s="130"/>
      <c r="E17" s="130"/>
      <c r="F17" s="27"/>
    </row>
    <row r="18" spans="1:6" s="18" customFormat="1" x14ac:dyDescent="0.35">
      <c r="A18" s="54" t="s">
        <v>74</v>
      </c>
      <c r="B18" s="55"/>
      <c r="C18" s="56">
        <v>6456902</v>
      </c>
      <c r="D18" s="57"/>
      <c r="E18" s="57"/>
      <c r="F18" s="28"/>
    </row>
    <row r="19" spans="1:6" s="18" customFormat="1" ht="20.25" customHeight="1" x14ac:dyDescent="0.35">
      <c r="A19" s="132" t="s">
        <v>75</v>
      </c>
      <c r="B19" s="132"/>
      <c r="C19" s="132"/>
      <c r="D19" s="132"/>
      <c r="E19" s="132"/>
      <c r="F19" s="28"/>
    </row>
    <row r="20" spans="1:6" x14ac:dyDescent="0.35">
      <c r="A20" s="58" t="s">
        <v>76</v>
      </c>
      <c r="B20" s="59"/>
      <c r="C20" s="9"/>
      <c r="D20" s="38"/>
      <c r="E20" s="38"/>
      <c r="F20" s="14"/>
    </row>
    <row r="21" spans="1:6" ht="54" customHeight="1" x14ac:dyDescent="0.35">
      <c r="A21" s="135" t="s">
        <v>77</v>
      </c>
      <c r="B21" s="135"/>
      <c r="C21" s="135"/>
      <c r="D21" s="135"/>
      <c r="E21" s="135"/>
      <c r="F21" s="14"/>
    </row>
    <row r="22" spans="1:6" x14ac:dyDescent="0.35">
      <c r="A22" s="30"/>
      <c r="B22" s="29"/>
      <c r="C22" s="1"/>
      <c r="D22" s="13"/>
      <c r="E22" s="13"/>
      <c r="F22" s="14"/>
    </row>
    <row r="23" spans="1:6" ht="18.75" customHeight="1" x14ac:dyDescent="0.35">
      <c r="A23" s="9" t="s">
        <v>22</v>
      </c>
      <c r="B23" s="38"/>
      <c r="C23" s="38"/>
      <c r="D23" s="38"/>
      <c r="E23" s="13"/>
      <c r="F23" s="4"/>
    </row>
    <row r="24" spans="1:6" ht="18.75" customHeight="1" x14ac:dyDescent="0.35">
      <c r="A24" s="3" t="s">
        <v>100</v>
      </c>
      <c r="B24" s="13"/>
      <c r="C24" s="13"/>
      <c r="D24" s="13"/>
      <c r="E24" s="13"/>
      <c r="F24" s="31"/>
    </row>
    <row r="25" spans="1:6" ht="14.25" customHeight="1" x14ac:dyDescent="0.35">
      <c r="A25" s="1"/>
      <c r="B25" s="13"/>
      <c r="C25" s="13"/>
      <c r="D25" s="13"/>
      <c r="E25" s="13"/>
      <c r="F25" s="31"/>
    </row>
    <row r="26" spans="1:6" ht="14.25" customHeight="1" x14ac:dyDescent="0.35">
      <c r="A26" s="134" t="s">
        <v>44</v>
      </c>
      <c r="B26" s="134"/>
      <c r="C26" s="13"/>
      <c r="D26" s="13"/>
      <c r="E26" s="13"/>
      <c r="F26" s="31"/>
    </row>
    <row r="27" spans="1:6" ht="19.5" customHeight="1" thickBot="1" x14ac:dyDescent="0.4">
      <c r="A27" s="39" t="s">
        <v>69</v>
      </c>
      <c r="B27" s="60" t="s">
        <v>70</v>
      </c>
      <c r="C27" s="61">
        <v>1.5E-5</v>
      </c>
      <c r="D27" s="13"/>
      <c r="E27" s="13"/>
      <c r="F27" s="31"/>
    </row>
    <row r="28" spans="1:6" ht="58.2" x14ac:dyDescent="0.35">
      <c r="A28" s="40" t="s">
        <v>1</v>
      </c>
      <c r="B28" s="62" t="s">
        <v>92</v>
      </c>
      <c r="C28" s="41" t="s">
        <v>93</v>
      </c>
      <c r="D28" s="63" t="s">
        <v>94</v>
      </c>
      <c r="E28" s="121"/>
      <c r="F28" s="31"/>
    </row>
    <row r="29" spans="1:6" ht="18.75" customHeight="1" x14ac:dyDescent="0.35">
      <c r="A29" s="64" t="s">
        <v>43</v>
      </c>
      <c r="B29" s="65">
        <v>6.2E-2</v>
      </c>
      <c r="C29" s="66">
        <f>D12*B29/2000</f>
        <v>3.7790289600000002</v>
      </c>
      <c r="D29" s="67">
        <f>C16*B29/2000</f>
        <v>1.8987499999999999</v>
      </c>
      <c r="E29" s="77"/>
      <c r="F29" s="31"/>
    </row>
    <row r="30" spans="1:6" x14ac:dyDescent="0.35">
      <c r="A30" s="68" t="s">
        <v>2</v>
      </c>
      <c r="B30" s="69">
        <v>5.7299999999999997E-2</v>
      </c>
      <c r="C30" s="70">
        <f>D12*B30/2000</f>
        <v>3.4925541840000003</v>
      </c>
      <c r="D30" s="67">
        <f>C16*B30/2000</f>
        <v>1.7548125000000001</v>
      </c>
      <c r="E30" s="77"/>
      <c r="F30" s="31"/>
    </row>
    <row r="31" spans="1:6" x14ac:dyDescent="0.35">
      <c r="A31" s="68" t="s">
        <v>3</v>
      </c>
      <c r="B31" s="69">
        <v>5.5599999999999997E-2</v>
      </c>
      <c r="C31" s="70">
        <f>D12*B31/2000</f>
        <v>3.3889356479999995</v>
      </c>
      <c r="D31" s="67">
        <f>C16*B31/2000</f>
        <v>1.70275</v>
      </c>
      <c r="E31" s="77"/>
      <c r="F31" s="31"/>
    </row>
    <row r="32" spans="1:6" x14ac:dyDescent="0.35">
      <c r="A32" s="68" t="s">
        <v>49</v>
      </c>
      <c r="B32" s="69">
        <v>8.09E-3</v>
      </c>
      <c r="C32" s="70">
        <f>D12*B32/2000</f>
        <v>0.49310232719999997</v>
      </c>
      <c r="D32" s="67">
        <f>C16*B32/2000</f>
        <v>0.24775624999999998</v>
      </c>
      <c r="E32" s="77"/>
      <c r="F32" s="31"/>
    </row>
    <row r="33" spans="1:16" x14ac:dyDescent="0.35">
      <c r="A33" s="68" t="s">
        <v>4</v>
      </c>
      <c r="B33" s="70">
        <v>3.2</v>
      </c>
      <c r="C33" s="71">
        <f>D12*B33/2000</f>
        <v>195.04665600000001</v>
      </c>
      <c r="D33" s="67">
        <f>C16*B33/2000</f>
        <v>98</v>
      </c>
      <c r="E33" s="77"/>
      <c r="F33" s="14"/>
    </row>
    <row r="34" spans="1:16" x14ac:dyDescent="0.35">
      <c r="A34" s="68" t="s">
        <v>6</v>
      </c>
      <c r="B34" s="72">
        <v>0.2</v>
      </c>
      <c r="C34" s="70">
        <f>D12*B34/2000</f>
        <v>12.190416000000001</v>
      </c>
      <c r="D34" s="67">
        <f>C16*B34/2000</f>
        <v>6.125</v>
      </c>
      <c r="E34" s="77"/>
      <c r="F34" s="14"/>
    </row>
    <row r="35" spans="1:16" x14ac:dyDescent="0.35">
      <c r="A35" s="68" t="s">
        <v>5</v>
      </c>
      <c r="B35" s="72">
        <v>0.85</v>
      </c>
      <c r="C35" s="70">
        <f>D12*B35/2000</f>
        <v>51.809268000000003</v>
      </c>
      <c r="D35" s="67">
        <f>C16*B35/2000</f>
        <v>26.03125</v>
      </c>
      <c r="E35" s="77"/>
      <c r="F35" s="32"/>
      <c r="G35" s="33"/>
      <c r="H35" s="33"/>
      <c r="I35" s="33"/>
      <c r="J35" s="33"/>
      <c r="K35" s="33"/>
      <c r="L35" s="33"/>
      <c r="M35" s="33"/>
      <c r="N35" s="33"/>
      <c r="O35" s="33"/>
      <c r="P35" s="33"/>
    </row>
    <row r="36" spans="1:16" x14ac:dyDescent="0.35">
      <c r="A36" s="64" t="s">
        <v>58</v>
      </c>
      <c r="B36" s="73">
        <v>1.1599999999999999</v>
      </c>
      <c r="C36" s="74">
        <f>D12*B36/2000</f>
        <v>70.704412799999986</v>
      </c>
      <c r="D36" s="75">
        <f>C16*B36/2000</f>
        <v>35.524999999999999</v>
      </c>
      <c r="E36" s="77"/>
      <c r="F36" s="14"/>
    </row>
    <row r="37" spans="1:16" x14ac:dyDescent="0.35">
      <c r="A37" s="68" t="s">
        <v>50</v>
      </c>
      <c r="B37" s="76">
        <v>6.6E-3</v>
      </c>
      <c r="C37" s="70">
        <f>D12*B37/2000</f>
        <v>0.40228372800000001</v>
      </c>
      <c r="D37" s="67">
        <f>C16*B37/2000</f>
        <v>0.202125</v>
      </c>
      <c r="E37" s="77"/>
      <c r="F37" s="14"/>
    </row>
    <row r="38" spans="1:16" x14ac:dyDescent="0.35">
      <c r="A38" s="68" t="s">
        <v>51</v>
      </c>
      <c r="B38" s="76">
        <v>1.32E-3</v>
      </c>
      <c r="C38" s="70">
        <f>D12*B38/2000</f>
        <v>8.0456745600000004E-2</v>
      </c>
      <c r="D38" s="67">
        <f>C16*B38/2000</f>
        <v>4.0424999999999996E-2</v>
      </c>
      <c r="E38" s="77"/>
      <c r="F38" s="34"/>
    </row>
    <row r="39" spans="1:16" x14ac:dyDescent="0.35">
      <c r="A39" s="78" t="s">
        <v>52</v>
      </c>
      <c r="B39" s="79"/>
      <c r="C39" s="80">
        <f>SUM(C36:C38)</f>
        <v>71.187153273599989</v>
      </c>
      <c r="D39" s="81">
        <f>SUM(D36:D38)</f>
        <v>35.76755</v>
      </c>
      <c r="E39" s="77"/>
      <c r="F39" s="14"/>
    </row>
    <row r="40" spans="1:16" s="18" customFormat="1" ht="18" customHeight="1" thickBot="1" x14ac:dyDescent="0.4">
      <c r="A40" s="82" t="s">
        <v>53</v>
      </c>
      <c r="B40" s="83"/>
      <c r="C40" s="84"/>
      <c r="D40" s="85">
        <f>C94</f>
        <v>52.624775</v>
      </c>
      <c r="E40" s="77"/>
      <c r="F40" s="28"/>
    </row>
    <row r="41" spans="1:16" ht="35.1" customHeight="1" x14ac:dyDescent="0.35">
      <c r="A41" s="131" t="s">
        <v>79</v>
      </c>
      <c r="B41" s="131"/>
      <c r="C41" s="131"/>
      <c r="D41" s="131"/>
      <c r="E41" s="131"/>
      <c r="F41" s="14"/>
    </row>
    <row r="42" spans="1:16" ht="15.75" customHeight="1" x14ac:dyDescent="0.35">
      <c r="A42" s="131" t="s">
        <v>87</v>
      </c>
      <c r="B42" s="131"/>
      <c r="C42" s="131"/>
      <c r="D42" s="131"/>
      <c r="E42" s="131"/>
      <c r="F42" s="14"/>
    </row>
    <row r="43" spans="1:16" ht="15.75" customHeight="1" x14ac:dyDescent="0.35">
      <c r="A43" s="86" t="s">
        <v>45</v>
      </c>
      <c r="B43" s="87"/>
      <c r="C43" s="87"/>
      <c r="D43" s="87"/>
      <c r="E43" s="87"/>
      <c r="F43" s="14"/>
    </row>
    <row r="44" spans="1:16" ht="27.6" customHeight="1" x14ac:dyDescent="0.35">
      <c r="A44" s="131" t="s">
        <v>71</v>
      </c>
      <c r="B44" s="131"/>
      <c r="C44" s="131"/>
      <c r="D44" s="131"/>
      <c r="E44" s="131"/>
      <c r="F44" s="14"/>
    </row>
    <row r="45" spans="1:16" ht="39.9" customHeight="1" x14ac:dyDescent="0.35">
      <c r="A45" s="131" t="s">
        <v>55</v>
      </c>
      <c r="B45" s="131"/>
      <c r="C45" s="131"/>
      <c r="D45" s="131"/>
      <c r="E45" s="131"/>
      <c r="F45" s="14"/>
    </row>
    <row r="46" spans="1:16" ht="15.75" customHeight="1" x14ac:dyDescent="0.35">
      <c r="A46" s="86" t="s">
        <v>56</v>
      </c>
      <c r="B46" s="87"/>
      <c r="C46" s="87"/>
      <c r="D46" s="87"/>
      <c r="E46" s="87"/>
      <c r="F46" s="14"/>
    </row>
    <row r="47" spans="1:16" ht="27" customHeight="1" x14ac:dyDescent="0.35">
      <c r="A47" s="128" t="s">
        <v>57</v>
      </c>
      <c r="B47" s="128"/>
      <c r="C47" s="128"/>
      <c r="D47" s="128"/>
      <c r="E47" s="128"/>
      <c r="F47" s="14"/>
    </row>
    <row r="48" spans="1:16" x14ac:dyDescent="0.35">
      <c r="A48" s="37" t="s">
        <v>0</v>
      </c>
      <c r="B48" s="38"/>
      <c r="C48" s="38"/>
      <c r="D48" s="38"/>
      <c r="E48" s="13"/>
      <c r="F48" s="14"/>
    </row>
    <row r="49" spans="1:6" x14ac:dyDescent="0.35">
      <c r="A49" s="9" t="s">
        <v>22</v>
      </c>
      <c r="B49" s="38"/>
      <c r="C49" s="38"/>
      <c r="D49" s="38"/>
      <c r="E49" s="13"/>
      <c r="F49" s="14"/>
    </row>
    <row r="50" spans="1:6" x14ac:dyDescent="0.35">
      <c r="A50" s="3" t="s">
        <v>89</v>
      </c>
      <c r="B50" s="13"/>
      <c r="C50" s="13"/>
      <c r="D50" s="13"/>
      <c r="E50" s="13"/>
      <c r="F50" s="14"/>
    </row>
    <row r="51" spans="1:6" ht="14.25" customHeight="1" x14ac:dyDescent="0.35">
      <c r="A51" s="1"/>
      <c r="B51" s="13"/>
      <c r="C51" s="13"/>
      <c r="D51" s="13"/>
      <c r="E51" s="13"/>
      <c r="F51" s="14"/>
    </row>
    <row r="52" spans="1:6" ht="18.600000000000001" thickBot="1" x14ac:dyDescent="0.4">
      <c r="A52" s="88" t="s">
        <v>21</v>
      </c>
      <c r="B52" s="13"/>
      <c r="C52" s="13"/>
      <c r="D52" s="13"/>
      <c r="E52" s="13"/>
      <c r="F52" s="14"/>
    </row>
    <row r="53" spans="1:6" ht="60" thickBot="1" x14ac:dyDescent="0.4">
      <c r="A53" s="89" t="s">
        <v>1</v>
      </c>
      <c r="B53" s="90" t="s">
        <v>95</v>
      </c>
      <c r="C53" s="91" t="s">
        <v>96</v>
      </c>
      <c r="D53" s="92" t="s">
        <v>97</v>
      </c>
      <c r="E53" s="38"/>
      <c r="F53" s="14"/>
    </row>
    <row r="54" spans="1:6" x14ac:dyDescent="0.35">
      <c r="A54" s="93" t="s">
        <v>46</v>
      </c>
      <c r="B54" s="94">
        <v>3.9100000000000002E-5</v>
      </c>
      <c r="C54" s="95">
        <f>D12*B54/2000</f>
        <v>2.383226328E-3</v>
      </c>
      <c r="D54" s="96">
        <f>C16*B54/2000</f>
        <v>1.1974375000000002E-3</v>
      </c>
      <c r="E54" s="38"/>
      <c r="F54" s="14"/>
    </row>
    <row r="55" spans="1:6" x14ac:dyDescent="0.35">
      <c r="A55" s="93" t="s">
        <v>23</v>
      </c>
      <c r="B55" s="97">
        <v>6.6299999999999999E-5</v>
      </c>
      <c r="C55" s="98">
        <f>D12*B55/2000</f>
        <v>4.0411229040000001E-3</v>
      </c>
      <c r="D55" s="99">
        <f>C16*B55/2000</f>
        <v>2.0304375000000001E-3</v>
      </c>
      <c r="E55" s="122"/>
      <c r="F55" s="14"/>
    </row>
    <row r="56" spans="1:6" x14ac:dyDescent="0.35">
      <c r="A56" s="100" t="s">
        <v>24</v>
      </c>
      <c r="B56" s="69">
        <v>5.27E-5</v>
      </c>
      <c r="C56" s="70">
        <f>D12*B56/2000</f>
        <v>3.2121746160000001E-3</v>
      </c>
      <c r="D56" s="101">
        <f>C16*B56/2000</f>
        <v>1.6139374999999999E-3</v>
      </c>
      <c r="E56" s="122"/>
      <c r="F56" s="14"/>
    </row>
    <row r="57" spans="1:6" x14ac:dyDescent="0.35">
      <c r="A57" s="100" t="s">
        <v>47</v>
      </c>
      <c r="B57" s="69">
        <v>4.2200000000000003E-5</v>
      </c>
      <c r="C57" s="70">
        <f>D12*B57/2000</f>
        <v>2.5721777760000001E-3</v>
      </c>
      <c r="D57" s="101">
        <f>C16*B57/2000</f>
        <v>1.2923750000000001E-3</v>
      </c>
      <c r="E57" s="122"/>
      <c r="F57" s="14"/>
    </row>
    <row r="58" spans="1:6" x14ac:dyDescent="0.35">
      <c r="A58" s="100" t="s">
        <v>48</v>
      </c>
      <c r="B58" s="69">
        <v>4.46E-5</v>
      </c>
      <c r="C58" s="70">
        <f>D12*B58/2000</f>
        <v>2.718462768E-3</v>
      </c>
      <c r="D58" s="101">
        <f>C16*B58/2000</f>
        <v>1.3658749999999999E-3</v>
      </c>
      <c r="E58" s="122"/>
      <c r="F58" s="14"/>
    </row>
    <row r="59" spans="1:6" x14ac:dyDescent="0.35">
      <c r="A59" s="100" t="s">
        <v>25</v>
      </c>
      <c r="B59" s="69">
        <v>8.1999999999999998E-4</v>
      </c>
      <c r="C59" s="70">
        <f>D12*B59/2000</f>
        <v>4.9980705600000001E-2</v>
      </c>
      <c r="D59" s="101">
        <f>C16*B59/2000</f>
        <v>2.5112499999999999E-2</v>
      </c>
      <c r="E59" s="122"/>
      <c r="F59" s="14"/>
    </row>
    <row r="60" spans="1:6" x14ac:dyDescent="0.35">
      <c r="A60" s="100" t="s">
        <v>26</v>
      </c>
      <c r="B60" s="69">
        <v>4.3800000000000001E-5</v>
      </c>
      <c r="C60" s="70">
        <f>D12*B60/2000</f>
        <v>2.669701104E-3</v>
      </c>
      <c r="D60" s="101">
        <f>C16*B60/2000</f>
        <v>1.3413749999999999E-3</v>
      </c>
      <c r="E60" s="122"/>
      <c r="F60" s="14"/>
    </row>
    <row r="61" spans="1:6" s="18" customFormat="1" x14ac:dyDescent="0.35">
      <c r="A61" s="102" t="s">
        <v>61</v>
      </c>
      <c r="B61" s="65">
        <v>8.4599999999999996E-4</v>
      </c>
      <c r="C61" s="72">
        <f>D12*B61/2000</f>
        <v>5.1565459679999995E-2</v>
      </c>
      <c r="D61" s="103">
        <f>C16*B61/2000</f>
        <v>2.5908749999999998E-2</v>
      </c>
      <c r="E61" s="123"/>
      <c r="F61" s="28"/>
    </row>
    <row r="62" spans="1:6" x14ac:dyDescent="0.35">
      <c r="A62" s="100" t="s">
        <v>7</v>
      </c>
      <c r="B62" s="69">
        <v>7.67E-4</v>
      </c>
      <c r="C62" s="70">
        <f>D12*B62/2000</f>
        <v>4.6750245359999998E-2</v>
      </c>
      <c r="D62" s="101">
        <f>C16*B62/2000</f>
        <v>2.3489375E-2</v>
      </c>
      <c r="E62" s="122"/>
      <c r="F62" s="14"/>
    </row>
    <row r="63" spans="1:6" x14ac:dyDescent="0.35">
      <c r="A63" s="100" t="s">
        <v>8</v>
      </c>
      <c r="B63" s="69">
        <v>9.2499999999999999E-5</v>
      </c>
      <c r="C63" s="70">
        <f>D12*B63/2000</f>
        <v>5.6380673999999993E-3</v>
      </c>
      <c r="D63" s="101">
        <f>C16*B63/2000</f>
        <v>2.8328125000000003E-3</v>
      </c>
      <c r="E63" s="122"/>
      <c r="F63" s="14"/>
    </row>
    <row r="64" spans="1:6" x14ac:dyDescent="0.35">
      <c r="A64" s="100" t="s">
        <v>9</v>
      </c>
      <c r="B64" s="69">
        <v>7.76E-4</v>
      </c>
      <c r="C64" s="70">
        <f>D12*B64/2000</f>
        <v>4.7298814080000001E-2</v>
      </c>
      <c r="D64" s="101">
        <f>C16*B64/2000</f>
        <v>2.3765000000000001E-2</v>
      </c>
      <c r="E64" s="122"/>
      <c r="F64" s="14"/>
    </row>
    <row r="65" spans="1:6" x14ac:dyDescent="0.35">
      <c r="A65" s="100" t="s">
        <v>27</v>
      </c>
      <c r="B65" s="69">
        <v>3.9500000000000003E-6</v>
      </c>
      <c r="C65" s="70">
        <f>D12*B65/2000</f>
        <v>2.40760716E-4</v>
      </c>
      <c r="D65" s="101">
        <f>C16*B65/2000</f>
        <v>1.2096875000000001E-4</v>
      </c>
      <c r="E65" s="122"/>
      <c r="F65" s="14"/>
    </row>
    <row r="66" spans="1:6" x14ac:dyDescent="0.35">
      <c r="A66" s="68" t="s">
        <v>28</v>
      </c>
      <c r="B66" s="69">
        <v>6.0699999999999998E-5</v>
      </c>
      <c r="C66" s="70">
        <f>D12*B66/2000</f>
        <v>3.6997912560000003E-3</v>
      </c>
      <c r="D66" s="101">
        <f>C16*B66/2000</f>
        <v>1.8589374999999999E-3</v>
      </c>
      <c r="E66" s="122"/>
      <c r="F66" s="14"/>
    </row>
    <row r="67" spans="1:6" x14ac:dyDescent="0.35">
      <c r="A67" s="68" t="s">
        <v>29</v>
      </c>
      <c r="B67" s="69">
        <v>4.4400000000000002E-5</v>
      </c>
      <c r="C67" s="70">
        <f>D12*B67/2000</f>
        <v>2.7062723519999999E-3</v>
      </c>
      <c r="D67" s="101">
        <f>C16*B67/2000</f>
        <v>1.3597500000000001E-3</v>
      </c>
      <c r="E67" s="122"/>
      <c r="F67" s="14"/>
    </row>
    <row r="68" spans="1:6" x14ac:dyDescent="0.35">
      <c r="A68" s="68" t="s">
        <v>30</v>
      </c>
      <c r="B68" s="69">
        <v>4.71E-5</v>
      </c>
      <c r="C68" s="70">
        <f>D12*B68/2000</f>
        <v>2.8708429680000002E-3</v>
      </c>
      <c r="D68" s="101">
        <f>C16*B68/2000</f>
        <v>1.4424375000000001E-3</v>
      </c>
      <c r="E68" s="122"/>
      <c r="F68" s="14"/>
    </row>
    <row r="69" spans="1:6" x14ac:dyDescent="0.35">
      <c r="A69" s="68" t="s">
        <v>31</v>
      </c>
      <c r="B69" s="69">
        <v>1.08E-4</v>
      </c>
      <c r="C69" s="70">
        <f>D12*B69/2000</f>
        <v>6.5828246400000002E-3</v>
      </c>
      <c r="D69" s="101">
        <f>C16*B69/2000</f>
        <v>3.3074999999999997E-3</v>
      </c>
      <c r="E69" s="122"/>
      <c r="F69" s="14"/>
    </row>
    <row r="70" spans="1:6" x14ac:dyDescent="0.35">
      <c r="A70" s="68" t="s">
        <v>32</v>
      </c>
      <c r="B70" s="69">
        <v>7.3399999999999995E-5</v>
      </c>
      <c r="C70" s="70">
        <f>D12*B70/2000</f>
        <v>4.4738826720000001E-3</v>
      </c>
      <c r="D70" s="101">
        <f>C16*B70/2000</f>
        <v>2.2478749999999999E-3</v>
      </c>
      <c r="E70" s="122"/>
      <c r="F70" s="14"/>
    </row>
    <row r="71" spans="1:6" x14ac:dyDescent="0.35">
      <c r="A71" s="68" t="s">
        <v>10</v>
      </c>
      <c r="B71" s="69">
        <v>7.8899999999999993E-5</v>
      </c>
      <c r="C71" s="70">
        <f>D12*B71/2000</f>
        <v>4.8091191119999993E-3</v>
      </c>
      <c r="D71" s="67">
        <f>C16*B71/2000</f>
        <v>2.4163124999999996E-3</v>
      </c>
      <c r="E71" s="122"/>
      <c r="F71" s="14"/>
    </row>
    <row r="72" spans="1:6" x14ac:dyDescent="0.35">
      <c r="A72" s="68" t="s">
        <v>33</v>
      </c>
      <c r="B72" s="69">
        <v>2.48E-3</v>
      </c>
      <c r="C72" s="70">
        <f>D12*B72/2000</f>
        <v>0.1511611584</v>
      </c>
      <c r="D72" s="101">
        <f>C16*B72/2000</f>
        <v>7.5950000000000004E-2</v>
      </c>
      <c r="E72" s="122"/>
      <c r="F72" s="14"/>
    </row>
    <row r="73" spans="1:6" x14ac:dyDescent="0.35">
      <c r="A73" s="68" t="s">
        <v>34</v>
      </c>
      <c r="B73" s="69">
        <v>1.47E-4</v>
      </c>
      <c r="C73" s="70">
        <f>D12*B73/2000</f>
        <v>8.959955759999999E-3</v>
      </c>
      <c r="D73" s="101">
        <f>C16*B73/2000</f>
        <v>4.5018749999999998E-3</v>
      </c>
      <c r="E73" s="122"/>
      <c r="F73" s="14"/>
    </row>
    <row r="74" spans="1:6" x14ac:dyDescent="0.35">
      <c r="A74" s="68" t="s">
        <v>35</v>
      </c>
      <c r="B74" s="69">
        <v>4.4499999999999997E-4</v>
      </c>
      <c r="C74" s="70">
        <f>D12*B74/2000</f>
        <v>2.7123675599999997E-2</v>
      </c>
      <c r="D74" s="101">
        <f>C16*B74/2000</f>
        <v>1.3628125E-2</v>
      </c>
      <c r="E74" s="124"/>
      <c r="F74" s="14"/>
    </row>
    <row r="75" spans="1:6" x14ac:dyDescent="0.35">
      <c r="A75" s="68" t="s">
        <v>40</v>
      </c>
      <c r="B75" s="69">
        <v>1.6799999999999999E-4</v>
      </c>
      <c r="C75" s="70">
        <f>D12*B75/2000</f>
        <v>1.023994944E-2</v>
      </c>
      <c r="D75" s="101">
        <f>C16*B75/2000</f>
        <v>5.1449999999999994E-3</v>
      </c>
      <c r="E75" s="124"/>
      <c r="F75" s="14"/>
    </row>
    <row r="76" spans="1:6" x14ac:dyDescent="0.35">
      <c r="A76" s="68" t="s">
        <v>36</v>
      </c>
      <c r="B76" s="69">
        <v>4.21E-5</v>
      </c>
      <c r="C76" s="70">
        <f>D12*B76/2000</f>
        <v>2.5660825680000002E-3</v>
      </c>
      <c r="D76" s="101">
        <f>C16*B76/2000</f>
        <v>1.2893125000000001E-3</v>
      </c>
      <c r="E76" s="124"/>
      <c r="F76" s="14"/>
    </row>
    <row r="77" spans="1:6" x14ac:dyDescent="0.35">
      <c r="A77" s="68" t="s">
        <v>37</v>
      </c>
      <c r="B77" s="69">
        <v>5.4799999999999997E-5</v>
      </c>
      <c r="C77" s="70">
        <f>D12*B77/2000</f>
        <v>3.3401739839999996E-3</v>
      </c>
      <c r="D77" s="101">
        <f>C16*B77/2000</f>
        <v>1.6782500000000001E-3</v>
      </c>
      <c r="E77" s="124"/>
      <c r="F77" s="14"/>
    </row>
    <row r="78" spans="1:6" x14ac:dyDescent="0.35">
      <c r="A78" s="68" t="s">
        <v>11</v>
      </c>
      <c r="B78" s="69">
        <v>2.81E-4</v>
      </c>
      <c r="C78" s="70">
        <f>D12*B78/2000</f>
        <v>1.7127534480000001E-2</v>
      </c>
      <c r="D78" s="101">
        <f>C16*B78/2000</f>
        <v>8.6056250000000004E-3</v>
      </c>
      <c r="E78" s="124"/>
      <c r="F78" s="14"/>
    </row>
    <row r="79" spans="1:6" x14ac:dyDescent="0.35">
      <c r="A79" s="68" t="s">
        <v>38</v>
      </c>
      <c r="B79" s="69">
        <v>2.4700000000000001E-5</v>
      </c>
      <c r="C79" s="70">
        <f>D12*B79/2000</f>
        <v>1.5055163760000002E-3</v>
      </c>
      <c r="D79" s="101">
        <f>C16*B79/2000</f>
        <v>7.5643749999999995E-4</v>
      </c>
      <c r="E79" s="124"/>
      <c r="F79" s="14"/>
    </row>
    <row r="80" spans="1:6" ht="18" customHeight="1" thickBot="1" x14ac:dyDescent="0.4">
      <c r="A80" s="82" t="s">
        <v>12</v>
      </c>
      <c r="B80" s="83">
        <v>1.93E-4</v>
      </c>
      <c r="C80" s="84">
        <f>D12*B80/2000</f>
        <v>1.1763751439999999E-2</v>
      </c>
      <c r="D80" s="104">
        <f>C16*B80/2000</f>
        <v>5.9106250000000001E-3</v>
      </c>
      <c r="E80" s="124"/>
      <c r="F80" s="14"/>
    </row>
    <row r="81" spans="1:6" ht="18.75" customHeight="1" x14ac:dyDescent="0.35">
      <c r="A81" s="105" t="s">
        <v>39</v>
      </c>
      <c r="B81" s="106"/>
      <c r="C81" s="107">
        <f>SUM(C54:C80)</f>
        <v>0.47800144938</v>
      </c>
      <c r="D81" s="107">
        <f>SUM(D54:D80)</f>
        <v>0.24016890625000004</v>
      </c>
      <c r="E81" s="38"/>
      <c r="F81" s="14"/>
    </row>
    <row r="82" spans="1:6" ht="40.5" customHeight="1" x14ac:dyDescent="0.35">
      <c r="A82" s="131" t="s">
        <v>78</v>
      </c>
      <c r="B82" s="131"/>
      <c r="C82" s="131"/>
      <c r="D82" s="131"/>
      <c r="E82" s="131"/>
      <c r="F82" s="14"/>
    </row>
    <row r="83" spans="1:6" ht="15.75" customHeight="1" x14ac:dyDescent="0.35">
      <c r="A83" s="131" t="s">
        <v>81</v>
      </c>
      <c r="B83" s="131"/>
      <c r="C83" s="131"/>
      <c r="D83" s="131"/>
      <c r="E83" s="131"/>
      <c r="F83" s="14"/>
    </row>
    <row r="84" spans="1:6" ht="15.75" customHeight="1" x14ac:dyDescent="0.35">
      <c r="A84" s="131" t="s">
        <v>59</v>
      </c>
      <c r="B84" s="131"/>
      <c r="C84" s="131"/>
      <c r="D84" s="131"/>
      <c r="E84" s="131"/>
      <c r="F84" s="14"/>
    </row>
    <row r="85" spans="1:6" s="14" customFormat="1" ht="14.4" x14ac:dyDescent="0.3">
      <c r="A85" s="37" t="s">
        <v>0</v>
      </c>
      <c r="B85" s="38"/>
      <c r="C85" s="38"/>
      <c r="D85" s="38"/>
      <c r="E85" s="13"/>
    </row>
    <row r="86" spans="1:6" x14ac:dyDescent="0.35">
      <c r="A86" s="9" t="s">
        <v>22</v>
      </c>
      <c r="B86" s="38"/>
      <c r="C86" s="38"/>
      <c r="D86" s="38"/>
      <c r="E86" s="13"/>
      <c r="F86" s="14"/>
    </row>
    <row r="87" spans="1:6" x14ac:dyDescent="0.35">
      <c r="A87" s="3" t="s">
        <v>89</v>
      </c>
      <c r="B87" s="13"/>
      <c r="C87" s="13"/>
      <c r="D87" s="13"/>
      <c r="E87" s="13"/>
      <c r="F87" s="14"/>
    </row>
    <row r="88" spans="1:6" ht="14.25" customHeight="1" x14ac:dyDescent="0.35">
      <c r="A88" s="13"/>
      <c r="B88" s="13"/>
      <c r="C88" s="13"/>
      <c r="D88" s="13"/>
      <c r="E88" s="13"/>
      <c r="F88" s="14"/>
    </row>
    <row r="89" spans="1:6" x14ac:dyDescent="0.35">
      <c r="A89" s="39" t="s">
        <v>41</v>
      </c>
      <c r="B89" s="13"/>
      <c r="C89" s="13"/>
      <c r="D89" s="13"/>
      <c r="E89" s="13"/>
      <c r="F89" s="14"/>
    </row>
    <row r="90" spans="1:6" ht="73.2" x14ac:dyDescent="0.35">
      <c r="A90" s="108" t="s">
        <v>1</v>
      </c>
      <c r="B90" s="109" t="s">
        <v>98</v>
      </c>
      <c r="C90" s="110" t="s">
        <v>99</v>
      </c>
      <c r="D90" s="38"/>
      <c r="E90" s="38"/>
      <c r="F90" s="14"/>
    </row>
    <row r="91" spans="1:6" x14ac:dyDescent="0.35">
      <c r="A91" s="111" t="s">
        <v>13</v>
      </c>
      <c r="B91" s="112">
        <v>1</v>
      </c>
      <c r="C91" s="113">
        <f>D36*B91</f>
        <v>35.524999999999999</v>
      </c>
      <c r="D91" s="38"/>
      <c r="E91" s="38"/>
      <c r="F91" s="14"/>
    </row>
    <row r="92" spans="1:6" x14ac:dyDescent="0.35">
      <c r="A92" s="114" t="s">
        <v>14</v>
      </c>
      <c r="B92" s="115">
        <v>25</v>
      </c>
      <c r="C92" s="66">
        <f>D37*B92</f>
        <v>5.0531249999999996</v>
      </c>
      <c r="D92" s="38"/>
      <c r="E92" s="38"/>
      <c r="F92" s="14"/>
    </row>
    <row r="93" spans="1:6" x14ac:dyDescent="0.35">
      <c r="A93" s="114" t="s">
        <v>15</v>
      </c>
      <c r="B93" s="115">
        <v>298</v>
      </c>
      <c r="C93" s="66">
        <f>D38*B93</f>
        <v>12.046649999999998</v>
      </c>
      <c r="D93" s="38"/>
      <c r="E93" s="38"/>
      <c r="F93" s="14"/>
    </row>
    <row r="94" spans="1:6" x14ac:dyDescent="0.35">
      <c r="A94" s="116" t="s">
        <v>42</v>
      </c>
      <c r="B94" s="117"/>
      <c r="C94" s="118">
        <f>SUM(C91:C93)</f>
        <v>52.624775</v>
      </c>
      <c r="D94" s="38"/>
      <c r="E94" s="38"/>
      <c r="F94" s="14"/>
    </row>
    <row r="95" spans="1:6" ht="33" customHeight="1" x14ac:dyDescent="0.35">
      <c r="A95" s="128" t="s">
        <v>82</v>
      </c>
      <c r="B95" s="128"/>
      <c r="C95" s="128"/>
      <c r="D95" s="128"/>
      <c r="E95" s="128"/>
      <c r="F95" s="13"/>
    </row>
    <row r="96" spans="1:6" x14ac:dyDescent="0.35">
      <c r="A96" s="119" t="s">
        <v>60</v>
      </c>
      <c r="B96" s="87"/>
      <c r="C96" s="87"/>
      <c r="D96" s="87"/>
      <c r="E96" s="120"/>
      <c r="F96" s="13"/>
    </row>
    <row r="97" spans="1:6" ht="29.25" customHeight="1" x14ac:dyDescent="0.35">
      <c r="A97" s="127"/>
      <c r="B97" s="127"/>
      <c r="C97" s="127"/>
      <c r="D97" s="127"/>
      <c r="E97" s="127"/>
      <c r="F97" s="13"/>
    </row>
    <row r="98" spans="1:6" x14ac:dyDescent="0.35">
      <c r="A98" s="19"/>
      <c r="B98" s="13"/>
      <c r="C98" s="13"/>
      <c r="D98" s="13"/>
      <c r="E98" s="13"/>
      <c r="F98" s="14"/>
    </row>
    <row r="99" spans="1:6" x14ac:dyDescent="0.35">
      <c r="A99" s="19"/>
      <c r="B99" s="13"/>
      <c r="C99" s="13"/>
      <c r="D99" s="13"/>
      <c r="E99" s="13"/>
      <c r="F99" s="14"/>
    </row>
    <row r="100" spans="1:6" x14ac:dyDescent="0.35">
      <c r="A100" s="19"/>
      <c r="B100" s="13"/>
      <c r="C100" s="13"/>
      <c r="D100" s="13"/>
      <c r="E100" s="13"/>
    </row>
    <row r="101" spans="1:6" x14ac:dyDescent="0.35">
      <c r="A101" s="14"/>
      <c r="B101" s="14"/>
      <c r="C101" s="14"/>
      <c r="D101" s="14"/>
      <c r="E101" s="14"/>
    </row>
    <row r="102" spans="1:6" x14ac:dyDescent="0.35">
      <c r="A102" s="35"/>
      <c r="B102" s="36"/>
      <c r="C102" s="36"/>
      <c r="D102" s="14"/>
      <c r="E102" s="14"/>
    </row>
  </sheetData>
  <sheetProtection algorithmName="SHA-512" hashValue="V3eV2sUbSvQIiTJLWKpVE5nJvxWVL0fVYzAdnNdjp0WB9IWE72UVNY1cjmoquv8xy5iXikQnHMa6IaOUllM1xQ==" saltValue="Kjb3G32yoZ43UC05hB0AtA==" spinCount="100000" sheet="1" scenarios="1" insertRows="0" deleteRows="0"/>
  <customSheetViews>
    <customSheetView guid="{4C7C45F3-F18D-45D5-9F79-84A8AA0A0B82}" showPageBreaks="1" printArea="1" view="pageLayout" topLeftCell="A12">
      <selection activeCell="A24" sqref="A24:E24"/>
      <rowBreaks count="3" manualBreakCount="3">
        <brk id="24" max="4" man="1"/>
        <brk id="50" max="4" man="1"/>
        <brk id="87" max="4" man="1"/>
      </rowBreaks>
      <pageMargins left="0.7" right="0.7" top="0.75" bottom="0.75" header="0.3" footer="0.3"/>
      <pageSetup scale="90" orientation="portrait" r:id="rId1"/>
      <headerFooter>
        <oddFooter>&amp;L&amp;"Times New Roman,Regular"&amp;K000000Wahoo Power Plant
Filename: op043328f04-0.xls&amp;R&amp;"Times New Roman,Regular"Fact Sheet Attachment:  OP16R2-006
Page &amp;P of &amp;N</oddFooter>
      </headerFooter>
    </customSheetView>
    <customSheetView guid="{34CCD68E-339A-4CBA-91F9-F94AE7C70E9A}" showPageBreaks="1" printArea="1" view="pageLayout" topLeftCell="A10">
      <selection activeCell="E18" sqref="E18"/>
      <rowBreaks count="3" manualBreakCount="3">
        <brk id="24" max="4" man="1"/>
        <brk id="50" max="4" man="1"/>
        <brk id="87" max="4" man="1"/>
      </rowBreaks>
      <pageMargins left="0.7" right="0.7" top="0.75" bottom="0.75" header="0.3" footer="0.3"/>
      <pageSetup scale="90" orientation="portrait" r:id="rId2"/>
      <headerFooter>
        <oddFooter>&amp;L&amp;"Times New Roman,Regular"&amp;K000000Wahoo Power Plant
Filename: op043328f04-0.xls&amp;R&amp;"Times New Roman,Regular"Fact Sheet Attachment:  OP16R2-006
Page &amp;P of &amp;N</oddFooter>
      </headerFooter>
    </customSheetView>
  </customSheetViews>
  <mergeCells count="16">
    <mergeCell ref="A97:E97"/>
    <mergeCell ref="A47:E47"/>
    <mergeCell ref="A13:E13"/>
    <mergeCell ref="A17:E17"/>
    <mergeCell ref="A41:E41"/>
    <mergeCell ref="A95:E95"/>
    <mergeCell ref="A42:E42"/>
    <mergeCell ref="A45:E45"/>
    <mergeCell ref="A83:E83"/>
    <mergeCell ref="A84:E84"/>
    <mergeCell ref="A82:E82"/>
    <mergeCell ref="A44:E44"/>
    <mergeCell ref="A19:E19"/>
    <mergeCell ref="A14:C14"/>
    <mergeCell ref="A26:B26"/>
    <mergeCell ref="A21:E21"/>
  </mergeCells>
  <pageMargins left="0.7" right="0.7" top="0.75" bottom="0.75" header="0.3" footer="0.3"/>
  <pageSetup scale="90" orientation="portrait" draft="1" r:id="rId3"/>
  <headerFooter>
    <oddFooter>&amp;L&amp;"Times New Roman,Regular"&amp;K000000Name
Filename: xxxxxxxxxx&amp;R&amp;"Times New Roman,Regular"Fact Sheet Attachment:  OP#
Page &amp;P of &amp;N</oddFooter>
  </headerFooter>
  <rowBreaks count="3" manualBreakCount="3">
    <brk id="21" max="4" man="1"/>
    <brk id="47" max="4" man="1"/>
    <brk id="84" max="4"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
  <sheetViews>
    <sheetView view="pageLayout" zoomScale="115" zoomScaleNormal="100" zoomScalePageLayoutView="115" workbookViewId="0">
      <selection activeCell="C6" sqref="C6"/>
    </sheetView>
  </sheetViews>
  <sheetFormatPr defaultColWidth="9.109375" defaultRowHeight="13.8" x14ac:dyDescent="0.25"/>
  <cols>
    <col min="1" max="2" width="9.109375" style="2"/>
    <col min="3" max="3" width="15" style="2" customWidth="1"/>
    <col min="4" max="5" width="9.109375" style="2"/>
    <col min="6" max="6" width="12.6640625" style="2" customWidth="1"/>
    <col min="7" max="7" width="11.5546875" style="2" customWidth="1"/>
    <col min="8" max="16384" width="9.109375" style="2"/>
  </cols>
  <sheetData>
    <row r="1" spans="1:7" x14ac:dyDescent="0.25">
      <c r="A1" s="138" t="s">
        <v>0</v>
      </c>
      <c r="B1" s="139"/>
      <c r="C1" s="139"/>
      <c r="D1" s="139"/>
      <c r="E1" s="139"/>
      <c r="F1" s="139"/>
    </row>
    <row r="3" spans="1:7" x14ac:dyDescent="0.25">
      <c r="A3" s="9" t="s">
        <v>22</v>
      </c>
      <c r="B3" s="10"/>
      <c r="C3" s="10"/>
      <c r="D3" s="10"/>
      <c r="E3" s="10"/>
      <c r="F3" s="10"/>
    </row>
    <row r="4" spans="1:7" x14ac:dyDescent="0.25">
      <c r="A4" s="3" t="s">
        <v>89</v>
      </c>
      <c r="B4" s="4"/>
    </row>
    <row r="5" spans="1:7" x14ac:dyDescent="0.25">
      <c r="A5" s="3" t="s">
        <v>91</v>
      </c>
      <c r="B5" s="4"/>
    </row>
    <row r="9" spans="1:7" x14ac:dyDescent="0.25">
      <c r="A9" s="140" t="s">
        <v>62</v>
      </c>
      <c r="B9" s="140"/>
      <c r="C9" s="140"/>
      <c r="D9" s="140"/>
      <c r="E9" s="140"/>
    </row>
    <row r="10" spans="1:7" ht="14.4" thickBot="1" x14ac:dyDescent="0.3"/>
    <row r="11" spans="1:7" ht="55.2" x14ac:dyDescent="0.25">
      <c r="A11" s="141" t="s">
        <v>63</v>
      </c>
      <c r="B11" s="142"/>
      <c r="C11" s="125" t="s">
        <v>64</v>
      </c>
      <c r="D11" s="143" t="s">
        <v>65</v>
      </c>
      <c r="E11" s="144"/>
      <c r="F11" s="125" t="s">
        <v>72</v>
      </c>
      <c r="G11" s="126" t="s">
        <v>66</v>
      </c>
    </row>
    <row r="12" spans="1:7" x14ac:dyDescent="0.25">
      <c r="A12" s="148" t="s">
        <v>83</v>
      </c>
      <c r="B12" s="149"/>
      <c r="C12" s="5">
        <v>7.04</v>
      </c>
      <c r="D12" s="150">
        <v>0.6</v>
      </c>
      <c r="E12" s="151"/>
      <c r="F12" s="6">
        <f>C12*D12</f>
        <v>4.2240000000000002</v>
      </c>
      <c r="G12" s="7">
        <f>C12*0.062</f>
        <v>0.43647999999999998</v>
      </c>
    </row>
    <row r="13" spans="1:7" x14ac:dyDescent="0.25">
      <c r="A13" s="145" t="s">
        <v>84</v>
      </c>
      <c r="B13" s="146"/>
      <c r="C13" s="11">
        <v>3.13</v>
      </c>
      <c r="D13" s="147">
        <f t="shared" ref="D13:D15" si="0">IF(C13&lt;=10, 0.6, 1.026/POWER(C13,0.233))</f>
        <v>0.6</v>
      </c>
      <c r="E13" s="147"/>
      <c r="F13" s="12">
        <f t="shared" ref="F13:F15" si="1">C13*D13</f>
        <v>1.8779999999999999</v>
      </c>
      <c r="G13" s="8">
        <f>C13*0.062</f>
        <v>0.19405999999999998</v>
      </c>
    </row>
    <row r="14" spans="1:7" x14ac:dyDescent="0.25">
      <c r="A14" s="145" t="s">
        <v>85</v>
      </c>
      <c r="B14" s="146"/>
      <c r="C14" s="11">
        <v>2.61</v>
      </c>
      <c r="D14" s="147">
        <f>IF(C14&lt;=10, 0.6, 1.026/POWER(C14,0.233))</f>
        <v>0.6</v>
      </c>
      <c r="E14" s="147"/>
      <c r="F14" s="12">
        <f t="shared" si="1"/>
        <v>1.5659999999999998</v>
      </c>
      <c r="G14" s="8">
        <f>C14*0.062</f>
        <v>0.16181999999999999</v>
      </c>
    </row>
    <row r="15" spans="1:7" x14ac:dyDescent="0.25">
      <c r="A15" s="145" t="s">
        <v>86</v>
      </c>
      <c r="B15" s="146"/>
      <c r="C15" s="11">
        <v>8.18</v>
      </c>
      <c r="D15" s="147">
        <f t="shared" si="0"/>
        <v>0.6</v>
      </c>
      <c r="E15" s="147"/>
      <c r="F15" s="12">
        <f t="shared" si="1"/>
        <v>4.9079999999999995</v>
      </c>
      <c r="G15" s="8">
        <f>C15*0.062</f>
        <v>0.50715999999999994</v>
      </c>
    </row>
    <row r="16" spans="1:7" ht="14.4" x14ac:dyDescent="0.25">
      <c r="A16" s="136" t="s">
        <v>67</v>
      </c>
      <c r="B16" s="136"/>
      <c r="C16" s="136"/>
      <c r="D16" s="136"/>
      <c r="E16" s="136"/>
      <c r="F16" s="136"/>
      <c r="G16" s="136"/>
    </row>
    <row r="17" spans="1:7" ht="39.9" customHeight="1" x14ac:dyDescent="0.25">
      <c r="A17" s="137" t="s">
        <v>80</v>
      </c>
      <c r="B17" s="137"/>
      <c r="C17" s="137"/>
      <c r="D17" s="137"/>
      <c r="E17" s="137"/>
      <c r="F17" s="137"/>
      <c r="G17" s="137"/>
    </row>
  </sheetData>
  <sheetProtection algorithmName="SHA-512" hashValue="xqwcPLA0pTHtQQe0RvlGn3kunt2SX1QklLmo+sORVol60LcfEWrxVf7Q/7MgFuiyOk7bVQqMehQc3bvjX7kXDA==" saltValue="/TkTAO7Ye2OG9/5VnVOBrg==" spinCount="100000" sheet="1" scenarios="1" insertRows="0" deleteRows="0"/>
  <customSheetViews>
    <customSheetView guid="{4C7C45F3-F18D-45D5-9F79-84A8AA0A0B82}" showPageBreaks="1" view="pageLayout" topLeftCell="A10">
      <selection activeCell="F13" sqref="F13"/>
      <pageMargins left="0.7" right="0.7" top="0.75" bottom="0.75" header="0.3" footer="0.3"/>
      <pageSetup orientation="portrait" r:id="rId1"/>
      <headerFooter>
        <oddFooter xml:space="preserve">&amp;L&amp;"Times New Roman,Regular"Wahoo Power Plant
Filename: op043328f04-0.xls&amp;R&amp;"Times New Roman,Regular"Fact Sheet Attachment:  OP16R2-006
Page &amp;P of &amp;N  </oddFooter>
      </headerFooter>
    </customSheetView>
    <customSheetView guid="{34CCD68E-339A-4CBA-91F9-F94AE7C70E9A}" showPageBreaks="1" view="pageLayout">
      <selection activeCell="C12" sqref="C12"/>
      <pageMargins left="0.7" right="0.7" top="0.75" bottom="0.75" header="0.3" footer="0.3"/>
      <pageSetup orientation="portrait" r:id="rId2"/>
      <headerFooter>
        <oddFooter xml:space="preserve">&amp;L&amp;"Times New Roman,Regular"Wahoo Power Plant
Filename: op043328f04-0.xls&amp;R&amp;"Times New Roman,Regular"Fact Sheet Attachment:  OP16R2-006
Page &amp;P of &amp;N  </oddFooter>
      </headerFooter>
    </customSheetView>
  </customSheetViews>
  <mergeCells count="14">
    <mergeCell ref="A16:G16"/>
    <mergeCell ref="A17:G17"/>
    <mergeCell ref="A1:F1"/>
    <mergeCell ref="A9:E9"/>
    <mergeCell ref="A11:B11"/>
    <mergeCell ref="D11:E11"/>
    <mergeCell ref="A13:B13"/>
    <mergeCell ref="A14:B14"/>
    <mergeCell ref="A15:B15"/>
    <mergeCell ref="D13:E13"/>
    <mergeCell ref="D14:E14"/>
    <mergeCell ref="D15:E15"/>
    <mergeCell ref="A12:B12"/>
    <mergeCell ref="D12:E12"/>
  </mergeCells>
  <pageMargins left="0.7" right="0.7" top="0.75" bottom="0.75" header="0.3" footer="0.3"/>
  <pageSetup orientation="portrait" r:id="rId3"/>
  <headerFooter>
    <oddFooter xml:space="preserve">&amp;L&amp;"Times New Roman,Regular"&amp;KFF0000Name
Filename: xxxxxxxxxxx&amp;R&amp;"Times New Roman,Regular"&amp;KFF0000Fact Sheet Attachment:  OP#
Page &amp;P of &amp;N  </oddFoot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- 4) PTE Summary</vt:lpstr>
      <vt:lpstr>5) Particulate Matter</vt:lpstr>
      <vt:lpstr>'1) - 4) PTE Summary'!Print_Area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Myers, Deborah</dc:creator>
  <cp:lastModifiedBy>Rzodkiewicz, Pamela</cp:lastModifiedBy>
  <cp:lastPrinted>2015-07-15T19:48:54Z</cp:lastPrinted>
  <dcterms:created xsi:type="dcterms:W3CDTF">2015-05-04T15:16:17Z</dcterms:created>
  <dcterms:modified xsi:type="dcterms:W3CDTF">2019-05-21T20:33:25Z</dcterms:modified>
</cp:coreProperties>
</file>